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5" yWindow="-105" windowWidth="19425" windowHeight="10425" tabRatio="711" firstSheet="16" activeTab="16"/>
  </bookViews>
  <sheets>
    <sheet name="список" sheetId="14" r:id="rId1"/>
    <sheet name="Социально-коммуникативное разви" sheetId="5" r:id="rId2"/>
    <sheet name="познавательное развитие" sheetId="33"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4" r:id="rId21"/>
    <sheet name="Целевые ориентиры_сводная" sheetId="36" r:id="rId22"/>
    <sheet name="Индивидуальная карта_2" sheetId="35" r:id="rId23"/>
  </sheets>
  <externalReferences>
    <externalReference r:id="rId24"/>
    <externalReference r:id="rId25"/>
  </externalReferenc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38" i="36"/>
  <c r="M39"/>
  <c r="M40"/>
  <c r="M41"/>
  <c r="M42"/>
  <c r="M43"/>
  <c r="M44"/>
  <c r="M45"/>
  <c r="M46"/>
  <c r="M47"/>
  <c r="M48"/>
  <c r="M49"/>
  <c r="L38"/>
  <c r="L39"/>
  <c r="L40"/>
  <c r="L41"/>
  <c r="L42"/>
  <c r="L43"/>
  <c r="L44"/>
  <c r="L45"/>
  <c r="L46"/>
  <c r="L47"/>
  <c r="L48"/>
  <c r="L49"/>
  <c r="K38"/>
  <c r="K39"/>
  <c r="K40"/>
  <c r="K41"/>
  <c r="K42"/>
  <c r="K43"/>
  <c r="K44"/>
  <c r="K45"/>
  <c r="K46"/>
  <c r="K47"/>
  <c r="K48"/>
  <c r="K49"/>
  <c r="J38"/>
  <c r="J39"/>
  <c r="J40"/>
  <c r="J41"/>
  <c r="J42"/>
  <c r="J43"/>
  <c r="J44"/>
  <c r="J45"/>
  <c r="J46"/>
  <c r="J47"/>
  <c r="J48"/>
  <c r="J49"/>
  <c r="B25"/>
  <c r="B26"/>
  <c r="B27"/>
  <c r="B28"/>
  <c r="B29"/>
  <c r="B30"/>
  <c r="B31"/>
  <c r="B32"/>
  <c r="B33"/>
  <c r="B34"/>
  <c r="B35"/>
  <c r="B36"/>
  <c r="B37"/>
  <c r="B38"/>
  <c r="B39"/>
  <c r="B40"/>
  <c r="B41"/>
  <c r="B42"/>
  <c r="B43"/>
  <c r="B44"/>
  <c r="B45"/>
  <c r="B46"/>
  <c r="B47"/>
  <c r="B48"/>
  <c r="B49"/>
  <c r="E54" l="1"/>
  <c r="F54"/>
  <c r="G54"/>
  <c r="E53"/>
  <c r="F53"/>
  <c r="G53"/>
  <c r="E52"/>
  <c r="F52"/>
  <c r="G52"/>
  <c r="C11" i="35" l="1"/>
  <c r="B5" i="11" l="1"/>
  <c r="B6"/>
  <c r="B7"/>
  <c r="B8"/>
  <c r="B9"/>
  <c r="B10"/>
  <c r="B11"/>
  <c r="B12"/>
  <c r="B13"/>
  <c r="B14"/>
  <c r="B15"/>
  <c r="B16"/>
  <c r="B17"/>
  <c r="B18"/>
  <c r="B19"/>
  <c r="B20"/>
  <c r="B21"/>
  <c r="B22"/>
  <c r="B23"/>
  <c r="B24"/>
  <c r="B25"/>
  <c r="B26"/>
  <c r="B27"/>
  <c r="B28"/>
  <c r="B29"/>
  <c r="B30"/>
  <c r="B31"/>
  <c r="B32"/>
  <c r="B33"/>
  <c r="B34"/>
  <c r="B35"/>
  <c r="B36"/>
  <c r="B37"/>
  <c r="B38"/>
  <c r="AS5" i="34" l="1"/>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L5"/>
  <c r="AL6"/>
  <c r="AL7"/>
  <c r="AL8"/>
  <c r="AL9"/>
  <c r="AL10"/>
  <c r="AL11"/>
  <c r="AL12"/>
  <c r="AL13"/>
  <c r="AL14"/>
  <c r="AL15"/>
  <c r="AL16"/>
  <c r="AL17"/>
  <c r="AL18"/>
  <c r="AL19"/>
  <c r="AL20"/>
  <c r="AL21"/>
  <c r="AL22"/>
  <c r="AL23"/>
  <c r="AL24"/>
  <c r="AL25"/>
  <c r="AL26"/>
  <c r="AL27"/>
  <c r="AL28"/>
  <c r="AL29"/>
  <c r="AL30"/>
  <c r="AL31"/>
  <c r="AL32"/>
  <c r="AL33"/>
  <c r="AL34"/>
  <c r="AL35"/>
  <c r="AL36"/>
  <c r="AL37"/>
  <c r="AL38"/>
  <c r="AL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K25" i="36" s="1"/>
  <c r="AF27" i="34"/>
  <c r="K26" i="36" s="1"/>
  <c r="AF28" i="34"/>
  <c r="K27" i="36" s="1"/>
  <c r="AF29" i="34"/>
  <c r="K28" i="36" s="1"/>
  <c r="AF30" i="34"/>
  <c r="K29" i="36" s="1"/>
  <c r="AF31" i="34"/>
  <c r="K30" i="36" s="1"/>
  <c r="AF32" i="34"/>
  <c r="K31" i="36" s="1"/>
  <c r="AF33" i="34"/>
  <c r="K32" i="36" s="1"/>
  <c r="AF34" i="34"/>
  <c r="K33" i="36" s="1"/>
  <c r="AF35" i="34"/>
  <c r="K34" i="36" s="1"/>
  <c r="AF36" i="34"/>
  <c r="K35" i="36" s="1"/>
  <c r="AF37" i="34"/>
  <c r="K36" i="36" s="1"/>
  <c r="AF38" i="34"/>
  <c r="K37" i="36" s="1"/>
  <c r="AF4" i="3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B5"/>
  <c r="AB6"/>
  <c r="AB7"/>
  <c r="AB8"/>
  <c r="AB9"/>
  <c r="AB10"/>
  <c r="AB11"/>
  <c r="AB12"/>
  <c r="AB13"/>
  <c r="AB14"/>
  <c r="AB15"/>
  <c r="AB16"/>
  <c r="AB17"/>
  <c r="AB18"/>
  <c r="AB19"/>
  <c r="AB20"/>
  <c r="AB21"/>
  <c r="AB22"/>
  <c r="AB23"/>
  <c r="AB24"/>
  <c r="AB25"/>
  <c r="AB26"/>
  <c r="AB27"/>
  <c r="AB28"/>
  <c r="AB29"/>
  <c r="AB30"/>
  <c r="AB31"/>
  <c r="AB32"/>
  <c r="AB33"/>
  <c r="AB34"/>
  <c r="AB35"/>
  <c r="AB36"/>
  <c r="AB37"/>
  <c r="AB38"/>
  <c r="AB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V5"/>
  <c r="V6"/>
  <c r="V7"/>
  <c r="V8"/>
  <c r="V9"/>
  <c r="V10"/>
  <c r="V11"/>
  <c r="V12"/>
  <c r="V13"/>
  <c r="V14"/>
  <c r="V15"/>
  <c r="V16"/>
  <c r="V17"/>
  <c r="V18"/>
  <c r="V19"/>
  <c r="V20"/>
  <c r="V21"/>
  <c r="V22"/>
  <c r="V23"/>
  <c r="V24"/>
  <c r="V25"/>
  <c r="V26"/>
  <c r="V27"/>
  <c r="V28"/>
  <c r="V29"/>
  <c r="V30"/>
  <c r="V31"/>
  <c r="V32"/>
  <c r="V33"/>
  <c r="V34"/>
  <c r="V35"/>
  <c r="V36"/>
  <c r="V37"/>
  <c r="V38"/>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Q5"/>
  <c r="Q6"/>
  <c r="Q7"/>
  <c r="Q8"/>
  <c r="Q9"/>
  <c r="Q10"/>
  <c r="Q11"/>
  <c r="Q12"/>
  <c r="Q13"/>
  <c r="Q14"/>
  <c r="Q15"/>
  <c r="Q16"/>
  <c r="Q17"/>
  <c r="Q18"/>
  <c r="Q19"/>
  <c r="Q20"/>
  <c r="Q21"/>
  <c r="Q22"/>
  <c r="Q23"/>
  <c r="Q24"/>
  <c r="Q25"/>
  <c r="Q26"/>
  <c r="Q27"/>
  <c r="Q28"/>
  <c r="Q29"/>
  <c r="Q30"/>
  <c r="Q31"/>
  <c r="Q32"/>
  <c r="Q33"/>
  <c r="Q34"/>
  <c r="Q35"/>
  <c r="Q36"/>
  <c r="Q37"/>
  <c r="Q38"/>
  <c r="Q4"/>
  <c r="P5"/>
  <c r="P6"/>
  <c r="P7"/>
  <c r="P8"/>
  <c r="P9"/>
  <c r="P10"/>
  <c r="P11"/>
  <c r="P12"/>
  <c r="P13"/>
  <c r="P14"/>
  <c r="P15"/>
  <c r="P16"/>
  <c r="P17"/>
  <c r="P18"/>
  <c r="P19"/>
  <c r="P20"/>
  <c r="P21"/>
  <c r="P22"/>
  <c r="P23"/>
  <c r="P24"/>
  <c r="P25"/>
  <c r="P26"/>
  <c r="P27"/>
  <c r="P28"/>
  <c r="P29"/>
  <c r="P30"/>
  <c r="P31"/>
  <c r="P32"/>
  <c r="P33"/>
  <c r="P34"/>
  <c r="P35"/>
  <c r="P36"/>
  <c r="P37"/>
  <c r="P38"/>
  <c r="P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G5"/>
  <c r="G6"/>
  <c r="G7"/>
  <c r="G8"/>
  <c r="G9"/>
  <c r="G10"/>
  <c r="G11"/>
  <c r="G12"/>
  <c r="G13"/>
  <c r="G14"/>
  <c r="G15"/>
  <c r="G16"/>
  <c r="G17"/>
  <c r="G18"/>
  <c r="G19"/>
  <c r="G20"/>
  <c r="G21"/>
  <c r="G22"/>
  <c r="G23"/>
  <c r="G24"/>
  <c r="G25"/>
  <c r="G26"/>
  <c r="G27"/>
  <c r="G28"/>
  <c r="G29"/>
  <c r="G30"/>
  <c r="G31"/>
  <c r="G32"/>
  <c r="G33"/>
  <c r="G34"/>
  <c r="G35"/>
  <c r="G36"/>
  <c r="G37"/>
  <c r="G38"/>
  <c r="G4"/>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5"/>
  <c r="D6"/>
  <c r="D7"/>
  <c r="D8"/>
  <c r="D9"/>
  <c r="D10"/>
  <c r="D11"/>
  <c r="D12"/>
  <c r="D13"/>
  <c r="D14"/>
  <c r="D15"/>
  <c r="D16"/>
  <c r="D17"/>
  <c r="D18"/>
  <c r="D19"/>
  <c r="D20"/>
  <c r="D21"/>
  <c r="D22"/>
  <c r="D23"/>
  <c r="D24"/>
  <c r="D25"/>
  <c r="D26"/>
  <c r="D27"/>
  <c r="D28"/>
  <c r="D29"/>
  <c r="D30"/>
  <c r="D31"/>
  <c r="D32"/>
  <c r="D33"/>
  <c r="D34"/>
  <c r="D35"/>
  <c r="D36"/>
  <c r="D37"/>
  <c r="D38"/>
  <c r="D4"/>
  <c r="L39" i="32"/>
  <c r="C2" i="3"/>
  <c r="R4" i="34" l="1"/>
  <c r="S4" s="1"/>
  <c r="AT37"/>
  <c r="AU37" s="1"/>
  <c r="M36" i="36" s="1"/>
  <c r="AT38" i="34"/>
  <c r="AU38" s="1"/>
  <c r="M37" i="36" s="1"/>
  <c r="AM37" i="34"/>
  <c r="AN37" s="1"/>
  <c r="L36" i="36" s="1"/>
  <c r="AM38" i="34"/>
  <c r="AN38" s="1"/>
  <c r="L37" i="36" s="1"/>
  <c r="AD37" i="34"/>
  <c r="AE37" s="1"/>
  <c r="J36" i="36" s="1"/>
  <c r="AD38" i="34"/>
  <c r="AE38" s="1"/>
  <c r="J37" i="36" s="1"/>
  <c r="W37" i="34"/>
  <c r="X37" s="1"/>
  <c r="W38"/>
  <c r="X38" s="1"/>
  <c r="R37"/>
  <c r="S37" s="1"/>
  <c r="R38"/>
  <c r="S38" s="1"/>
  <c r="H37"/>
  <c r="I37" s="1"/>
  <c r="H38"/>
  <c r="I38" s="1"/>
  <c r="B37"/>
  <c r="B38"/>
  <c r="P37" i="30"/>
  <c r="Q37" s="1"/>
  <c r="S37" i="11" s="1"/>
  <c r="P38" i="30"/>
  <c r="K37"/>
  <c r="L37" s="1"/>
  <c r="R37" i="11" s="1"/>
  <c r="K38" i="30"/>
  <c r="K39"/>
  <c r="B37"/>
  <c r="B38"/>
  <c r="M38" i="31"/>
  <c r="N38" s="1"/>
  <c r="M37" i="11" s="1"/>
  <c r="M39" i="31"/>
  <c r="H38"/>
  <c r="I38" s="1"/>
  <c r="L37" i="11" s="1"/>
  <c r="H39" i="31"/>
  <c r="I39" s="1"/>
  <c r="L38" i="11" s="1"/>
  <c r="B38" i="31"/>
  <c r="B39"/>
  <c r="K37" i="32"/>
  <c r="L37" s="1"/>
  <c r="P37" i="11" s="1"/>
  <c r="K38" i="32"/>
  <c r="G37"/>
  <c r="H37" s="1"/>
  <c r="O37" i="11" s="1"/>
  <c r="G38" i="32"/>
  <c r="B37"/>
  <c r="B38"/>
  <c r="A4"/>
  <c r="T38" i="33"/>
  <c r="U38" s="1"/>
  <c r="J37" i="11" s="1"/>
  <c r="T39" i="33"/>
  <c r="N38"/>
  <c r="O38" s="1"/>
  <c r="I37" i="11" s="1"/>
  <c r="N39" i="33"/>
  <c r="H38"/>
  <c r="I38" s="1"/>
  <c r="H37" i="11" s="1"/>
  <c r="H39" i="33"/>
  <c r="B38"/>
  <c r="B39"/>
  <c r="R37" i="5"/>
  <c r="S37" s="1"/>
  <c r="F37" i="11" s="1"/>
  <c r="R38" i="5"/>
  <c r="O37"/>
  <c r="P37" s="1"/>
  <c r="E37" i="11" s="1"/>
  <c r="O38" i="5"/>
  <c r="K37"/>
  <c r="L37" s="1"/>
  <c r="D37" i="11" s="1"/>
  <c r="K38" i="5"/>
  <c r="B37"/>
  <c r="B38"/>
  <c r="D49" i="36" l="1"/>
  <c r="D37"/>
  <c r="H49"/>
  <c r="H37"/>
  <c r="I49"/>
  <c r="I37"/>
  <c r="D48"/>
  <c r="D36"/>
  <c r="H48"/>
  <c r="H36"/>
  <c r="I48"/>
  <c r="I36"/>
  <c r="C5"/>
  <c r="Q38" i="30"/>
  <c r="L38"/>
  <c r="N39" i="31"/>
  <c r="L38" i="32"/>
  <c r="H38"/>
  <c r="U39" i="33"/>
  <c r="O39"/>
  <c r="I39"/>
  <c r="S38" i="5"/>
  <c r="P38"/>
  <c r="L38"/>
  <c r="C50" i="36"/>
  <c r="C6" l="1"/>
  <c r="S38" i="11"/>
  <c r="R38"/>
  <c r="M38"/>
  <c r="P38"/>
  <c r="O38"/>
  <c r="J38"/>
  <c r="I38"/>
  <c r="H38"/>
  <c r="F38"/>
  <c r="E38"/>
  <c r="D38"/>
  <c r="C13" i="35"/>
  <c r="C12"/>
  <c r="C7" i="36" l="1"/>
  <c r="F47"/>
  <c r="G47" s="1"/>
  <c r="E47"/>
  <c r="F46"/>
  <c r="G46" s="1"/>
  <c r="E46"/>
  <c r="F45"/>
  <c r="G45" s="1"/>
  <c r="E45"/>
  <c r="F44"/>
  <c r="G44" s="1"/>
  <c r="E44"/>
  <c r="F43"/>
  <c r="G43" s="1"/>
  <c r="E43"/>
  <c r="F42"/>
  <c r="G42" s="1"/>
  <c r="E42"/>
  <c r="F41"/>
  <c r="E41"/>
  <c r="B24"/>
  <c r="B23"/>
  <c r="B22"/>
  <c r="B21"/>
  <c r="B20"/>
  <c r="B19"/>
  <c r="B18"/>
  <c r="B17"/>
  <c r="B16"/>
  <c r="B15"/>
  <c r="B14"/>
  <c r="B13"/>
  <c r="B12"/>
  <c r="B11"/>
  <c r="B10"/>
  <c r="B9"/>
  <c r="B8"/>
  <c r="B7"/>
  <c r="B6"/>
  <c r="B5"/>
  <c r="B4"/>
  <c r="C3"/>
  <c r="B3"/>
  <c r="A3"/>
  <c r="C2"/>
  <c r="B2"/>
  <c r="A2"/>
  <c r="K4"/>
  <c r="K5"/>
  <c r="K6"/>
  <c r="K7"/>
  <c r="K8"/>
  <c r="K9"/>
  <c r="K10"/>
  <c r="K11"/>
  <c r="K12"/>
  <c r="K13"/>
  <c r="K14"/>
  <c r="K15"/>
  <c r="K16"/>
  <c r="K17"/>
  <c r="K18"/>
  <c r="K19"/>
  <c r="K20"/>
  <c r="K21"/>
  <c r="K22"/>
  <c r="K23"/>
  <c r="K24"/>
  <c r="K3"/>
  <c r="D18" i="35" l="1"/>
  <c r="K53" i="36"/>
  <c r="K57" s="1"/>
  <c r="K54"/>
  <c r="K58" s="1"/>
  <c r="K52"/>
  <c r="K56" s="1"/>
  <c r="C8"/>
  <c r="E57"/>
  <c r="E58"/>
  <c r="E56"/>
  <c r="G41"/>
  <c r="F58"/>
  <c r="F56"/>
  <c r="F57"/>
  <c r="C9" l="1"/>
  <c r="G57"/>
  <c r="G58"/>
  <c r="G56"/>
  <c r="AT5" i="34"/>
  <c r="AT6"/>
  <c r="AT7"/>
  <c r="AT8"/>
  <c r="AT9"/>
  <c r="AT10"/>
  <c r="AT11"/>
  <c r="AT12"/>
  <c r="AT13"/>
  <c r="AT14"/>
  <c r="AT15"/>
  <c r="AT16"/>
  <c r="AT17"/>
  <c r="AT18"/>
  <c r="AT19"/>
  <c r="AT20"/>
  <c r="AT21"/>
  <c r="AT22"/>
  <c r="AT23"/>
  <c r="AT24"/>
  <c r="AT25"/>
  <c r="AT26"/>
  <c r="AT27"/>
  <c r="AT28"/>
  <c r="AT29"/>
  <c r="AT30"/>
  <c r="AT31"/>
  <c r="AT32"/>
  <c r="AT33"/>
  <c r="AT34"/>
  <c r="AT35"/>
  <c r="AT36"/>
  <c r="AT4"/>
  <c r="AM5"/>
  <c r="AN5" s="1"/>
  <c r="AM6"/>
  <c r="AN6" s="1"/>
  <c r="AM7"/>
  <c r="AN7" s="1"/>
  <c r="AM8"/>
  <c r="AN8" s="1"/>
  <c r="AM9"/>
  <c r="AN9" s="1"/>
  <c r="AM10"/>
  <c r="AN10" s="1"/>
  <c r="AM11"/>
  <c r="AN11" s="1"/>
  <c r="AM12"/>
  <c r="AN12" s="1"/>
  <c r="AM13"/>
  <c r="AN13" s="1"/>
  <c r="AM14"/>
  <c r="AN14" s="1"/>
  <c r="AM15"/>
  <c r="AN15" s="1"/>
  <c r="AM16"/>
  <c r="AN16" s="1"/>
  <c r="AM17"/>
  <c r="AN17" s="1"/>
  <c r="AM18"/>
  <c r="AN18" s="1"/>
  <c r="AM19"/>
  <c r="AN19" s="1"/>
  <c r="AM20"/>
  <c r="AN20" s="1"/>
  <c r="AM21"/>
  <c r="AN21" s="1"/>
  <c r="AM22"/>
  <c r="AN22" s="1"/>
  <c r="AM23"/>
  <c r="AN23" s="1"/>
  <c r="AM24"/>
  <c r="AN24" s="1"/>
  <c r="AM25"/>
  <c r="AN25" s="1"/>
  <c r="AM26"/>
  <c r="AN26" s="1"/>
  <c r="L25" i="36" s="1"/>
  <c r="AM27" i="34"/>
  <c r="AN27" s="1"/>
  <c r="L26" i="36" s="1"/>
  <c r="AM28" i="34"/>
  <c r="AN28" s="1"/>
  <c r="L27" i="36" s="1"/>
  <c r="AM29" i="34"/>
  <c r="AN29" s="1"/>
  <c r="L28" i="36" s="1"/>
  <c r="AM30" i="34"/>
  <c r="AN30" s="1"/>
  <c r="L29" i="36" s="1"/>
  <c r="AM31" i="34"/>
  <c r="AN31" s="1"/>
  <c r="L30" i="36" s="1"/>
  <c r="AM32" i="34"/>
  <c r="AM33"/>
  <c r="AM34"/>
  <c r="AM35"/>
  <c r="AM36"/>
  <c r="AM4"/>
  <c r="AN4" s="1"/>
  <c r="AD5"/>
  <c r="AD6"/>
  <c r="AD7"/>
  <c r="AD8"/>
  <c r="AD9"/>
  <c r="AD10"/>
  <c r="AD11"/>
  <c r="AD12"/>
  <c r="AD13"/>
  <c r="AD14"/>
  <c r="AD15"/>
  <c r="AD16"/>
  <c r="AD17"/>
  <c r="AD18"/>
  <c r="AD19"/>
  <c r="AD20"/>
  <c r="AD21"/>
  <c r="AD22"/>
  <c r="AD23"/>
  <c r="AD24"/>
  <c r="AD25"/>
  <c r="AD26"/>
  <c r="AD27"/>
  <c r="AD28"/>
  <c r="AD29"/>
  <c r="AD30"/>
  <c r="AD31"/>
  <c r="AD32"/>
  <c r="AD33"/>
  <c r="AD34"/>
  <c r="AD35"/>
  <c r="AD36"/>
  <c r="AD4"/>
  <c r="AE4" s="1"/>
  <c r="W5"/>
  <c r="W6"/>
  <c r="W7"/>
  <c r="W8"/>
  <c r="W9"/>
  <c r="W10"/>
  <c r="W11"/>
  <c r="W12"/>
  <c r="W13"/>
  <c r="W14"/>
  <c r="W15"/>
  <c r="W16"/>
  <c r="W17"/>
  <c r="W18"/>
  <c r="W19"/>
  <c r="W20"/>
  <c r="W21"/>
  <c r="W22"/>
  <c r="W23"/>
  <c r="W24"/>
  <c r="W25"/>
  <c r="W26"/>
  <c r="W27"/>
  <c r="W28"/>
  <c r="W29"/>
  <c r="W30"/>
  <c r="W31"/>
  <c r="W32"/>
  <c r="W33"/>
  <c r="W34"/>
  <c r="W35"/>
  <c r="W36"/>
  <c r="W4"/>
  <c r="H4"/>
  <c r="R5"/>
  <c r="R6"/>
  <c r="R7"/>
  <c r="R8"/>
  <c r="R9"/>
  <c r="R10"/>
  <c r="R11"/>
  <c r="R12"/>
  <c r="R13"/>
  <c r="R14"/>
  <c r="R15"/>
  <c r="R16"/>
  <c r="R17"/>
  <c r="R18"/>
  <c r="R19"/>
  <c r="R20"/>
  <c r="R21"/>
  <c r="R22"/>
  <c r="R23"/>
  <c r="R24"/>
  <c r="R25"/>
  <c r="R26"/>
  <c r="R27"/>
  <c r="R28"/>
  <c r="R29"/>
  <c r="R30"/>
  <c r="R31"/>
  <c r="R32"/>
  <c r="R33"/>
  <c r="R34"/>
  <c r="R35"/>
  <c r="R36"/>
  <c r="H3" i="36"/>
  <c r="D15" i="35" l="1"/>
  <c r="C10" i="36"/>
  <c r="AU36" i="34"/>
  <c r="M35" i="36" s="1"/>
  <c r="AU34" i="34"/>
  <c r="M33" i="36" s="1"/>
  <c r="AU32" i="34"/>
  <c r="M31" i="36" s="1"/>
  <c r="AU35" i="34"/>
  <c r="M34" i="36" s="1"/>
  <c r="AU33" i="34"/>
  <c r="M32" i="36" s="1"/>
  <c r="AU31" i="34"/>
  <c r="M30" i="36" s="1"/>
  <c r="X35" i="34"/>
  <c r="X33"/>
  <c r="AN35"/>
  <c r="L34" i="36" s="1"/>
  <c r="AN33" i="34"/>
  <c r="L32" i="36" s="1"/>
  <c r="X36" i="34"/>
  <c r="X34"/>
  <c r="X32"/>
  <c r="AN36"/>
  <c r="L35" i="36" s="1"/>
  <c r="AN34" i="34"/>
  <c r="L33" i="36" s="1"/>
  <c r="AN32" i="34"/>
  <c r="L31" i="36" s="1"/>
  <c r="S35" i="34"/>
  <c r="S33"/>
  <c r="AE36"/>
  <c r="J35" i="36" s="1"/>
  <c r="AE34" i="34"/>
  <c r="J33" i="36" s="1"/>
  <c r="AE32" i="34"/>
  <c r="J31" i="36" s="1"/>
  <c r="S31" i="34"/>
  <c r="S36"/>
  <c r="S34"/>
  <c r="S32"/>
  <c r="S30"/>
  <c r="AE35"/>
  <c r="J34" i="36" s="1"/>
  <c r="AE33" i="34"/>
  <c r="J32" i="36" s="1"/>
  <c r="AU30" i="34"/>
  <c r="M29" i="36" s="1"/>
  <c r="AU28" i="34"/>
  <c r="M27" i="36" s="1"/>
  <c r="AU26" i="34"/>
  <c r="M25" i="36" s="1"/>
  <c r="AU24" i="34"/>
  <c r="M23" i="36" s="1"/>
  <c r="AU22" i="34"/>
  <c r="M21" i="36" s="1"/>
  <c r="AU20" i="34"/>
  <c r="M19" i="36" s="1"/>
  <c r="AU18" i="34"/>
  <c r="M17" i="36" s="1"/>
  <c r="AU16" i="34"/>
  <c r="M15" i="36" s="1"/>
  <c r="AU14" i="34"/>
  <c r="M13" i="36" s="1"/>
  <c r="AU12" i="34"/>
  <c r="M11" i="36" s="1"/>
  <c r="AU10" i="34"/>
  <c r="M9" i="36" s="1"/>
  <c r="AU8" i="34"/>
  <c r="M7" i="36" s="1"/>
  <c r="AU6" i="34"/>
  <c r="M5" i="36" s="1"/>
  <c r="AU4" i="34"/>
  <c r="M3" i="36" s="1"/>
  <c r="AU29" i="34"/>
  <c r="M28" i="36" s="1"/>
  <c r="AU27" i="34"/>
  <c r="M26" i="36" s="1"/>
  <c r="AU25" i="34"/>
  <c r="M24" i="36" s="1"/>
  <c r="AU23" i="34"/>
  <c r="M22" i="36" s="1"/>
  <c r="AU21" i="34"/>
  <c r="M20" i="36" s="1"/>
  <c r="AU19" i="34"/>
  <c r="M18" i="36" s="1"/>
  <c r="AU17" i="34"/>
  <c r="M16" i="36" s="1"/>
  <c r="AU15" i="34"/>
  <c r="M14" i="36" s="1"/>
  <c r="AU13" i="34"/>
  <c r="M12" i="36" s="1"/>
  <c r="AU11" i="34"/>
  <c r="M10" i="36" s="1"/>
  <c r="AU9" i="34"/>
  <c r="M8" i="36" s="1"/>
  <c r="AU7" i="34"/>
  <c r="M6" i="36" s="1"/>
  <c r="AU5" i="34"/>
  <c r="M4" i="36" s="1"/>
  <c r="S29" i="34"/>
  <c r="S27"/>
  <c r="S25"/>
  <c r="H24" i="36" s="1"/>
  <c r="S23" i="34"/>
  <c r="H22" i="36" s="1"/>
  <c r="S21" i="34"/>
  <c r="H20" i="36" s="1"/>
  <c r="S19" i="34"/>
  <c r="H18" i="36" s="1"/>
  <c r="S17" i="34"/>
  <c r="H16" i="36" s="1"/>
  <c r="S15" i="34"/>
  <c r="H14" i="36" s="1"/>
  <c r="S13" i="34"/>
  <c r="H12" i="36" s="1"/>
  <c r="S11" i="34"/>
  <c r="H10" i="36" s="1"/>
  <c r="S9" i="34"/>
  <c r="H8" i="36" s="1"/>
  <c r="S7" i="34"/>
  <c r="H6" i="36" s="1"/>
  <c r="S5" i="34"/>
  <c r="H4" i="36" s="1"/>
  <c r="S28" i="34"/>
  <c r="S26"/>
  <c r="H25" i="36" s="1"/>
  <c r="S24" i="34"/>
  <c r="H23" i="36" s="1"/>
  <c r="S22" i="34"/>
  <c r="H21" i="36" s="1"/>
  <c r="S20" i="34"/>
  <c r="H19" i="36" s="1"/>
  <c r="S18" i="34"/>
  <c r="H17" i="36" s="1"/>
  <c r="S16" i="34"/>
  <c r="H15" i="36" s="1"/>
  <c r="S14" i="34"/>
  <c r="H13" i="36" s="1"/>
  <c r="S12" i="34"/>
  <c r="H11" i="36" s="1"/>
  <c r="S10" i="34"/>
  <c r="H9" i="36" s="1"/>
  <c r="S8" i="34"/>
  <c r="H7" i="36" s="1"/>
  <c r="S6" i="34"/>
  <c r="H5" i="36" s="1"/>
  <c r="X4" i="34"/>
  <c r="I3" i="36" s="1"/>
  <c r="X31" i="34"/>
  <c r="X29"/>
  <c r="X27"/>
  <c r="X25"/>
  <c r="I24" i="36" s="1"/>
  <c r="X23" i="34"/>
  <c r="I22" i="36" s="1"/>
  <c r="X21" i="34"/>
  <c r="I20" i="36" s="1"/>
  <c r="X19" i="34"/>
  <c r="I18" i="36" s="1"/>
  <c r="X17" i="34"/>
  <c r="I16" i="36" s="1"/>
  <c r="X15" i="34"/>
  <c r="I14" i="36" s="1"/>
  <c r="X13" i="34"/>
  <c r="I12" i="36" s="1"/>
  <c r="X11" i="34"/>
  <c r="I10" i="36" s="1"/>
  <c r="X9" i="34"/>
  <c r="I8" i="36" s="1"/>
  <c r="X7" i="34"/>
  <c r="I6" i="36" s="1"/>
  <c r="X5" i="34"/>
  <c r="I4" i="36" s="1"/>
  <c r="AE30" i="34"/>
  <c r="J29" i="36" s="1"/>
  <c r="AE28" i="34"/>
  <c r="J27" i="36" s="1"/>
  <c r="AE26" i="34"/>
  <c r="J25" i="36" s="1"/>
  <c r="AE24" i="34"/>
  <c r="J23" i="36" s="1"/>
  <c r="AE22" i="34"/>
  <c r="J21" i="36" s="1"/>
  <c r="AE20" i="34"/>
  <c r="J19" i="36" s="1"/>
  <c r="AE18" i="34"/>
  <c r="J17" i="36" s="1"/>
  <c r="AE16" i="34"/>
  <c r="J15" i="36" s="1"/>
  <c r="AE14" i="34"/>
  <c r="J13" i="36" s="1"/>
  <c r="AE12" i="34"/>
  <c r="J11" i="36" s="1"/>
  <c r="AE10" i="34"/>
  <c r="J9" i="36" s="1"/>
  <c r="AE8" i="34"/>
  <c r="J7" i="36" s="1"/>
  <c r="AE6" i="34"/>
  <c r="J5" i="36" s="1"/>
  <c r="L3"/>
  <c r="L24"/>
  <c r="L22"/>
  <c r="L20"/>
  <c r="L18"/>
  <c r="L16"/>
  <c r="L14"/>
  <c r="L12"/>
  <c r="L10"/>
  <c r="L8"/>
  <c r="L6"/>
  <c r="L4"/>
  <c r="I4" i="34"/>
  <c r="D3" i="36" s="1"/>
  <c r="X30" i="34"/>
  <c r="X28"/>
  <c r="X26"/>
  <c r="I25" i="36" s="1"/>
  <c r="X24" i="34"/>
  <c r="I23" i="36" s="1"/>
  <c r="X22" i="34"/>
  <c r="I21" i="36" s="1"/>
  <c r="X20" i="34"/>
  <c r="I19" i="36" s="1"/>
  <c r="X18" i="34"/>
  <c r="I17" i="36" s="1"/>
  <c r="X16" i="34"/>
  <c r="I15" i="36" s="1"/>
  <c r="X14" i="34"/>
  <c r="I13" i="36" s="1"/>
  <c r="X12" i="34"/>
  <c r="I11" i="36" s="1"/>
  <c r="X10" i="34"/>
  <c r="I9" i="36" s="1"/>
  <c r="X8" i="34"/>
  <c r="I7" i="36" s="1"/>
  <c r="X6" i="34"/>
  <c r="I5" i="36" s="1"/>
  <c r="J3"/>
  <c r="AE31" i="34"/>
  <c r="J30" i="36" s="1"/>
  <c r="AE29" i="34"/>
  <c r="J28" i="36" s="1"/>
  <c r="AE27" i="34"/>
  <c r="J26" i="36" s="1"/>
  <c r="AE25" i="34"/>
  <c r="J24" i="36" s="1"/>
  <c r="AE23" i="34"/>
  <c r="J22" i="36" s="1"/>
  <c r="AE21" i="34"/>
  <c r="J20" i="36" s="1"/>
  <c r="AE19" i="34"/>
  <c r="J18" i="36" s="1"/>
  <c r="AE17" i="34"/>
  <c r="J16" i="36" s="1"/>
  <c r="AE15" i="34"/>
  <c r="J14" i="36" s="1"/>
  <c r="AE13" i="34"/>
  <c r="J12" i="36" s="1"/>
  <c r="AE11" i="34"/>
  <c r="J10" i="36" s="1"/>
  <c r="AE9" i="34"/>
  <c r="J8" i="36" s="1"/>
  <c r="AE7" i="34"/>
  <c r="J6" i="36" s="1"/>
  <c r="AE5" i="34"/>
  <c r="J4" i="36" s="1"/>
  <c r="L23"/>
  <c r="L21"/>
  <c r="L19"/>
  <c r="L17"/>
  <c r="L15"/>
  <c r="L13"/>
  <c r="L11"/>
  <c r="L9"/>
  <c r="L7"/>
  <c r="L5"/>
  <c r="H5" i="34"/>
  <c r="H6"/>
  <c r="H7"/>
  <c r="H8"/>
  <c r="H9"/>
  <c r="H10"/>
  <c r="H11"/>
  <c r="H12"/>
  <c r="H13"/>
  <c r="H14"/>
  <c r="H15"/>
  <c r="H16"/>
  <c r="H17"/>
  <c r="H18"/>
  <c r="H19"/>
  <c r="H20"/>
  <c r="H21"/>
  <c r="H22"/>
  <c r="H23"/>
  <c r="H24"/>
  <c r="H25"/>
  <c r="H26"/>
  <c r="H27"/>
  <c r="H28"/>
  <c r="H29"/>
  <c r="H30"/>
  <c r="H31"/>
  <c r="H32"/>
  <c r="H33"/>
  <c r="H34"/>
  <c r="H35"/>
  <c r="H36"/>
  <c r="O5" i="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O25"/>
  <c r="P25" s="1"/>
  <c r="O26"/>
  <c r="P26" s="1"/>
  <c r="O27"/>
  <c r="P27" s="1"/>
  <c r="O28"/>
  <c r="P28" s="1"/>
  <c r="O29"/>
  <c r="P29" s="1"/>
  <c r="O30"/>
  <c r="P30" s="1"/>
  <c r="O31"/>
  <c r="P31" s="1"/>
  <c r="O32"/>
  <c r="P32" s="1"/>
  <c r="O33"/>
  <c r="P33" s="1"/>
  <c r="O34"/>
  <c r="P34" s="1"/>
  <c r="O35"/>
  <c r="P35" s="1"/>
  <c r="O36"/>
  <c r="P36" s="1"/>
  <c r="O4"/>
  <c r="P4" s="1"/>
  <c r="I47" i="36" l="1"/>
  <c r="I35"/>
  <c r="I45"/>
  <c r="I33"/>
  <c r="I44"/>
  <c r="I32"/>
  <c r="I43"/>
  <c r="I31"/>
  <c r="I46"/>
  <c r="I34"/>
  <c r="H41"/>
  <c r="H29"/>
  <c r="H45"/>
  <c r="H33"/>
  <c r="H42"/>
  <c r="H30"/>
  <c r="H44"/>
  <c r="H32"/>
  <c r="H43"/>
  <c r="H31"/>
  <c r="H47"/>
  <c r="H35"/>
  <c r="H46"/>
  <c r="H34"/>
  <c r="I41"/>
  <c r="I29"/>
  <c r="I38"/>
  <c r="I26"/>
  <c r="I42"/>
  <c r="I30"/>
  <c r="I39"/>
  <c r="I27"/>
  <c r="I40"/>
  <c r="I28"/>
  <c r="H40"/>
  <c r="H28"/>
  <c r="H39"/>
  <c r="H27"/>
  <c r="H38"/>
  <c r="H26"/>
  <c r="M54"/>
  <c r="M58" s="1"/>
  <c r="M53"/>
  <c r="M57" s="1"/>
  <c r="M52"/>
  <c r="M56" s="1"/>
  <c r="L54"/>
  <c r="L58" s="1"/>
  <c r="L52"/>
  <c r="L56" s="1"/>
  <c r="L53"/>
  <c r="L57" s="1"/>
  <c r="I53"/>
  <c r="I57" s="1"/>
  <c r="J54"/>
  <c r="J58" s="1"/>
  <c r="J52"/>
  <c r="J56" s="1"/>
  <c r="J53"/>
  <c r="J57" s="1"/>
  <c r="D14" i="35"/>
  <c r="C11" i="36"/>
  <c r="I36" i="34"/>
  <c r="I34"/>
  <c r="I32"/>
  <c r="I35"/>
  <c r="I33"/>
  <c r="P24" i="5"/>
  <c r="E7" i="3" s="1"/>
  <c r="D7"/>
  <c r="D20" i="35"/>
  <c r="D19"/>
  <c r="D16"/>
  <c r="D17"/>
  <c r="I31" i="34"/>
  <c r="I27"/>
  <c r="I23"/>
  <c r="D22" i="36" s="1"/>
  <c r="I19" i="34"/>
  <c r="D18" i="36" s="1"/>
  <c r="I15" i="34"/>
  <c r="D14" i="36" s="1"/>
  <c r="I11" i="34"/>
  <c r="D10" i="36" s="1"/>
  <c r="I7" i="34"/>
  <c r="D6" i="36" s="1"/>
  <c r="I30" i="34"/>
  <c r="I28"/>
  <c r="I26"/>
  <c r="D25" i="36" s="1"/>
  <c r="I24" i="34"/>
  <c r="D23" i="36" s="1"/>
  <c r="I22" i="34"/>
  <c r="D21" i="36" s="1"/>
  <c r="I20" i="34"/>
  <c r="D19" i="36" s="1"/>
  <c r="I18" i="34"/>
  <c r="D17" i="36" s="1"/>
  <c r="I16" i="34"/>
  <c r="D15" i="36" s="1"/>
  <c r="I14" i="34"/>
  <c r="D13" i="36" s="1"/>
  <c r="I12" i="34"/>
  <c r="D11" i="36" s="1"/>
  <c r="I10" i="34"/>
  <c r="D9" i="36" s="1"/>
  <c r="I8" i="34"/>
  <c r="D7" i="36" s="1"/>
  <c r="I6" i="34"/>
  <c r="D5" i="36" s="1"/>
  <c r="I29" i="34"/>
  <c r="I25"/>
  <c r="D24" i="36" s="1"/>
  <c r="I21" i="34"/>
  <c r="D20" i="36" s="1"/>
  <c r="I17" i="34"/>
  <c r="D16" i="36" s="1"/>
  <c r="I13" i="34"/>
  <c r="D12" i="36" s="1"/>
  <c r="I9" i="34"/>
  <c r="D8" i="36" s="1"/>
  <c r="I5" i="34"/>
  <c r="D4" i="36" s="1"/>
  <c r="C3" i="34"/>
  <c r="C4"/>
  <c r="B5"/>
  <c r="B6"/>
  <c r="B7"/>
  <c r="B8"/>
  <c r="B9"/>
  <c r="B10"/>
  <c r="B11"/>
  <c r="B12"/>
  <c r="B13"/>
  <c r="B14"/>
  <c r="B15"/>
  <c r="B16"/>
  <c r="B17"/>
  <c r="B18"/>
  <c r="B19"/>
  <c r="B20"/>
  <c r="B21"/>
  <c r="B22"/>
  <c r="B23"/>
  <c r="B24"/>
  <c r="B25"/>
  <c r="B26"/>
  <c r="B27"/>
  <c r="B28"/>
  <c r="B29"/>
  <c r="B30"/>
  <c r="B31"/>
  <c r="B32"/>
  <c r="B33"/>
  <c r="B34"/>
  <c r="B35"/>
  <c r="B36"/>
  <c r="B4"/>
  <c r="B3"/>
  <c r="A3"/>
  <c r="A4"/>
  <c r="P5" i="30"/>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P25"/>
  <c r="Q25" s="1"/>
  <c r="P26"/>
  <c r="Q26" s="1"/>
  <c r="P27"/>
  <c r="Q27" s="1"/>
  <c r="P28"/>
  <c r="Q28" s="1"/>
  <c r="P29"/>
  <c r="Q29" s="1"/>
  <c r="P30"/>
  <c r="Q30" s="1"/>
  <c r="P31"/>
  <c r="Q31" s="1"/>
  <c r="P32"/>
  <c r="Q32" s="1"/>
  <c r="P33"/>
  <c r="Q33" s="1"/>
  <c r="P34"/>
  <c r="Q34" s="1"/>
  <c r="P35"/>
  <c r="Q35" s="1"/>
  <c r="P36"/>
  <c r="Q36" s="1"/>
  <c r="P4"/>
  <c r="Q4" s="1"/>
  <c r="K5"/>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M6" i="31"/>
  <c r="N6" s="1"/>
  <c r="M7"/>
  <c r="N7" s="1"/>
  <c r="M8"/>
  <c r="N8" s="1"/>
  <c r="M9"/>
  <c r="N9" s="1"/>
  <c r="M10"/>
  <c r="N10" s="1"/>
  <c r="M11"/>
  <c r="N11" s="1"/>
  <c r="M12"/>
  <c r="N12" s="1"/>
  <c r="M13"/>
  <c r="N13" s="1"/>
  <c r="M14"/>
  <c r="N14" s="1"/>
  <c r="M15"/>
  <c r="N15" s="1"/>
  <c r="M16"/>
  <c r="N16" s="1"/>
  <c r="M17"/>
  <c r="N17" s="1"/>
  <c r="M18"/>
  <c r="N18" s="1"/>
  <c r="M19"/>
  <c r="N19" s="1"/>
  <c r="M20"/>
  <c r="N20" s="1"/>
  <c r="M21"/>
  <c r="N21" s="1"/>
  <c r="M22"/>
  <c r="N22" s="1"/>
  <c r="M23"/>
  <c r="N23" s="1"/>
  <c r="M24"/>
  <c r="N24" s="1"/>
  <c r="M25"/>
  <c r="M26"/>
  <c r="N26" s="1"/>
  <c r="M27"/>
  <c r="N27" s="1"/>
  <c r="M28"/>
  <c r="N28" s="1"/>
  <c r="M29"/>
  <c r="N29" s="1"/>
  <c r="M30"/>
  <c r="N30" s="1"/>
  <c r="M31"/>
  <c r="N31" s="1"/>
  <c r="M32"/>
  <c r="N32" s="1"/>
  <c r="M33"/>
  <c r="N33" s="1"/>
  <c r="M34"/>
  <c r="N34" s="1"/>
  <c r="M35"/>
  <c r="N35" s="1"/>
  <c r="M36"/>
  <c r="N36" s="1"/>
  <c r="M37"/>
  <c r="N37" s="1"/>
  <c r="M5"/>
  <c r="N5" s="1"/>
  <c r="K5" i="32"/>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N6" i="33"/>
  <c r="O6" s="1"/>
  <c r="N7"/>
  <c r="O7" s="1"/>
  <c r="N8"/>
  <c r="O8" s="1"/>
  <c r="N9"/>
  <c r="O9" s="1"/>
  <c r="N10"/>
  <c r="O10" s="1"/>
  <c r="N11"/>
  <c r="O11" s="1"/>
  <c r="N12"/>
  <c r="O12" s="1"/>
  <c r="N13"/>
  <c r="O13" s="1"/>
  <c r="N14"/>
  <c r="O14" s="1"/>
  <c r="N15"/>
  <c r="O15" s="1"/>
  <c r="N16"/>
  <c r="O16" s="1"/>
  <c r="N17"/>
  <c r="O17" s="1"/>
  <c r="N18"/>
  <c r="O18" s="1"/>
  <c r="N19"/>
  <c r="O19" s="1"/>
  <c r="N20"/>
  <c r="O20" s="1"/>
  <c r="N21"/>
  <c r="O21" s="1"/>
  <c r="N22"/>
  <c r="O22" s="1"/>
  <c r="N23"/>
  <c r="O23" s="1"/>
  <c r="N24"/>
  <c r="O24" s="1"/>
  <c r="N25"/>
  <c r="N26"/>
  <c r="O26" s="1"/>
  <c r="N27"/>
  <c r="O27" s="1"/>
  <c r="N28"/>
  <c r="O28" s="1"/>
  <c r="N29"/>
  <c r="O29" s="1"/>
  <c r="N30"/>
  <c r="O30" s="1"/>
  <c r="N31"/>
  <c r="O31" s="1"/>
  <c r="N32"/>
  <c r="O32" s="1"/>
  <c r="N33"/>
  <c r="O33" s="1"/>
  <c r="N34"/>
  <c r="O34" s="1"/>
  <c r="N35"/>
  <c r="O35" s="1"/>
  <c r="N36"/>
  <c r="O36" s="1"/>
  <c r="N37"/>
  <c r="O37" s="1"/>
  <c r="N5"/>
  <c r="O5" s="1"/>
  <c r="H5"/>
  <c r="I5" s="1"/>
  <c r="R5" i="5"/>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R25"/>
  <c r="S25" s="1"/>
  <c r="R26"/>
  <c r="S26" s="1"/>
  <c r="R27"/>
  <c r="S27" s="1"/>
  <c r="R28"/>
  <c r="S28" s="1"/>
  <c r="R29"/>
  <c r="S29" s="1"/>
  <c r="R30"/>
  <c r="S30" s="1"/>
  <c r="R31"/>
  <c r="S31" s="1"/>
  <c r="R32"/>
  <c r="S32" s="1"/>
  <c r="R33"/>
  <c r="S33" s="1"/>
  <c r="R34"/>
  <c r="S34" s="1"/>
  <c r="R35"/>
  <c r="S35" s="1"/>
  <c r="R36"/>
  <c r="S36" s="1"/>
  <c r="R4"/>
  <c r="S4" s="1"/>
  <c r="H54" i="36" l="1"/>
  <c r="H58" s="1"/>
  <c r="I52"/>
  <c r="I56" s="1"/>
  <c r="I54"/>
  <c r="I58" s="1"/>
  <c r="H53"/>
  <c r="H57" s="1"/>
  <c r="H52"/>
  <c r="H56" s="1"/>
  <c r="D41"/>
  <c r="D29"/>
  <c r="D38"/>
  <c r="D26"/>
  <c r="D44"/>
  <c r="D32"/>
  <c r="D43"/>
  <c r="D31"/>
  <c r="D47"/>
  <c r="D35"/>
  <c r="D40"/>
  <c r="D28"/>
  <c r="D39"/>
  <c r="D27"/>
  <c r="D42"/>
  <c r="D30"/>
  <c r="D46"/>
  <c r="D34"/>
  <c r="D45"/>
  <c r="D33"/>
  <c r="C12"/>
  <c r="Q24" i="30"/>
  <c r="E21" i="3" s="1"/>
  <c r="D21"/>
  <c r="L24" i="30"/>
  <c r="E20" i="3" s="1"/>
  <c r="D20"/>
  <c r="N25" i="31"/>
  <c r="E15" i="3" s="1"/>
  <c r="D15"/>
  <c r="L24" i="32"/>
  <c r="E18" i="3" s="1"/>
  <c r="D18"/>
  <c r="O25" i="33"/>
  <c r="E11" i="3" s="1"/>
  <c r="D11"/>
  <c r="S24" i="5"/>
  <c r="E8" i="3" s="1"/>
  <c r="D8"/>
  <c r="C4" i="36"/>
  <c r="C5" i="34"/>
  <c r="D53" i="36" l="1"/>
  <c r="D57" s="1"/>
  <c r="D54"/>
  <c r="D58" s="1"/>
  <c r="D52"/>
  <c r="D56" s="1"/>
  <c r="C13"/>
  <c r="C6" i="34"/>
  <c r="K6" i="5"/>
  <c r="L6" s="1"/>
  <c r="C14" i="36" l="1"/>
  <c r="C7" i="34"/>
  <c r="H5" i="31"/>
  <c r="H6"/>
  <c r="H7"/>
  <c r="H8"/>
  <c r="H9"/>
  <c r="H10"/>
  <c r="H11"/>
  <c r="H12"/>
  <c r="H13"/>
  <c r="H14"/>
  <c r="H15"/>
  <c r="H16"/>
  <c r="H17"/>
  <c r="H18"/>
  <c r="H19"/>
  <c r="H20"/>
  <c r="H21"/>
  <c r="H22"/>
  <c r="H23"/>
  <c r="H24"/>
  <c r="H25"/>
  <c r="H26"/>
  <c r="H27"/>
  <c r="H28"/>
  <c r="H29"/>
  <c r="H30"/>
  <c r="H31"/>
  <c r="H32"/>
  <c r="H33"/>
  <c r="H34"/>
  <c r="H35"/>
  <c r="H36"/>
  <c r="H37"/>
  <c r="G5" i="32"/>
  <c r="H5" s="1"/>
  <c r="G6"/>
  <c r="H6" s="1"/>
  <c r="G7"/>
  <c r="H7" s="1"/>
  <c r="G8"/>
  <c r="H8" s="1"/>
  <c r="G9"/>
  <c r="H9" s="1"/>
  <c r="G10"/>
  <c r="H10" s="1"/>
  <c r="G11"/>
  <c r="H11" s="1"/>
  <c r="G12"/>
  <c r="H12" s="1"/>
  <c r="G13"/>
  <c r="H13" s="1"/>
  <c r="G14"/>
  <c r="H14" s="1"/>
  <c r="G15"/>
  <c r="H15" s="1"/>
  <c r="G16"/>
  <c r="H16" s="1"/>
  <c r="G17"/>
  <c r="H17" s="1"/>
  <c r="G18"/>
  <c r="H18" s="1"/>
  <c r="G19"/>
  <c r="H19" s="1"/>
  <c r="G20"/>
  <c r="H20" s="1"/>
  <c r="G21"/>
  <c r="H21" s="1"/>
  <c r="G22"/>
  <c r="H22" s="1"/>
  <c r="G23"/>
  <c r="H23" s="1"/>
  <c r="G24"/>
  <c r="G25"/>
  <c r="H25" s="1"/>
  <c r="G26"/>
  <c r="H26" s="1"/>
  <c r="G27"/>
  <c r="H27" s="1"/>
  <c r="G28"/>
  <c r="H28" s="1"/>
  <c r="G29"/>
  <c r="H29" s="1"/>
  <c r="G30"/>
  <c r="H30" s="1"/>
  <c r="G31"/>
  <c r="H31" s="1"/>
  <c r="G32"/>
  <c r="H32" s="1"/>
  <c r="G33"/>
  <c r="H33" s="1"/>
  <c r="G34"/>
  <c r="H34" s="1"/>
  <c r="G35"/>
  <c r="H35" s="1"/>
  <c r="G36"/>
  <c r="H36" s="1"/>
  <c r="G4"/>
  <c r="H4" s="1"/>
  <c r="T6" i="33"/>
  <c r="U6" s="1"/>
  <c r="T7"/>
  <c r="U7" s="1"/>
  <c r="T8"/>
  <c r="U8" s="1"/>
  <c r="T9"/>
  <c r="U9" s="1"/>
  <c r="T10"/>
  <c r="U10" s="1"/>
  <c r="T11"/>
  <c r="U11" s="1"/>
  <c r="T12"/>
  <c r="U12" s="1"/>
  <c r="T13"/>
  <c r="U13" s="1"/>
  <c r="T14"/>
  <c r="U14" s="1"/>
  <c r="T15"/>
  <c r="U15" s="1"/>
  <c r="T16"/>
  <c r="U16" s="1"/>
  <c r="T17"/>
  <c r="U17" s="1"/>
  <c r="T18"/>
  <c r="U18" s="1"/>
  <c r="T19"/>
  <c r="U19" s="1"/>
  <c r="T20"/>
  <c r="U20" s="1"/>
  <c r="T21"/>
  <c r="U21" s="1"/>
  <c r="T22"/>
  <c r="U22" s="1"/>
  <c r="T23"/>
  <c r="U23" s="1"/>
  <c r="T24"/>
  <c r="U24" s="1"/>
  <c r="T25"/>
  <c r="T26"/>
  <c r="U26" s="1"/>
  <c r="T27"/>
  <c r="U27" s="1"/>
  <c r="T28"/>
  <c r="U28" s="1"/>
  <c r="T29"/>
  <c r="U29" s="1"/>
  <c r="T30"/>
  <c r="U30" s="1"/>
  <c r="T31"/>
  <c r="U31" s="1"/>
  <c r="T32"/>
  <c r="U32" s="1"/>
  <c r="T33"/>
  <c r="U33" s="1"/>
  <c r="T34"/>
  <c r="U34" s="1"/>
  <c r="T35"/>
  <c r="U35" s="1"/>
  <c r="T36"/>
  <c r="U36" s="1"/>
  <c r="T37"/>
  <c r="U37" s="1"/>
  <c r="T5"/>
  <c r="U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H26"/>
  <c r="I26" s="1"/>
  <c r="H27"/>
  <c r="I27" s="1"/>
  <c r="H28"/>
  <c r="I28" s="1"/>
  <c r="H29"/>
  <c r="I29" s="1"/>
  <c r="H30"/>
  <c r="I30" s="1"/>
  <c r="H31"/>
  <c r="I31" s="1"/>
  <c r="H32"/>
  <c r="I32" s="1"/>
  <c r="H33"/>
  <c r="I33" s="1"/>
  <c r="H34"/>
  <c r="I34" s="1"/>
  <c r="H35"/>
  <c r="I35" s="1"/>
  <c r="H36"/>
  <c r="I36" s="1"/>
  <c r="H37"/>
  <c r="I37" s="1"/>
  <c r="K5" i="5"/>
  <c r="L5"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D29" i="11" s="1"/>
  <c r="K30" i="5"/>
  <c r="K31"/>
  <c r="K32"/>
  <c r="K33"/>
  <c r="L33" s="1"/>
  <c r="D33" i="11" s="1"/>
  <c r="K34" i="5"/>
  <c r="K35"/>
  <c r="K36"/>
  <c r="K4"/>
  <c r="L4" s="1"/>
  <c r="D14" i="3" l="1"/>
  <c r="C15" i="36"/>
  <c r="I37" i="31"/>
  <c r="L36" i="11" s="1"/>
  <c r="I35" i="31"/>
  <c r="L34" i="11" s="1"/>
  <c r="I33" i="31"/>
  <c r="L32" i="11" s="1"/>
  <c r="I31" i="31"/>
  <c r="L30" i="11" s="1"/>
  <c r="I36" i="31"/>
  <c r="L35" i="11" s="1"/>
  <c r="I34" i="31"/>
  <c r="L33" i="11" s="1"/>
  <c r="I32" i="31"/>
  <c r="L31" i="11" s="1"/>
  <c r="H24" i="32"/>
  <c r="E17" i="3" s="1"/>
  <c r="D17"/>
  <c r="U25" i="33"/>
  <c r="E12" i="3" s="1"/>
  <c r="D12"/>
  <c r="I25" i="33"/>
  <c r="E10" i="3" s="1"/>
  <c r="D10"/>
  <c r="L24" i="5"/>
  <c r="E6" i="3" s="1"/>
  <c r="D6"/>
  <c r="I29" i="31"/>
  <c r="L28" i="11" s="1"/>
  <c r="I27" i="31"/>
  <c r="L26" i="11" s="1"/>
  <c r="I25" i="31"/>
  <c r="I23"/>
  <c r="L22" i="11" s="1"/>
  <c r="I21" i="31"/>
  <c r="L20" i="11" s="1"/>
  <c r="I19" i="31"/>
  <c r="L18" i="11" s="1"/>
  <c r="I17" i="31"/>
  <c r="L16" i="11" s="1"/>
  <c r="I15" i="31"/>
  <c r="L14" i="11" s="1"/>
  <c r="I13" i="31"/>
  <c r="L12" i="11" s="1"/>
  <c r="I11" i="31"/>
  <c r="L10" i="11" s="1"/>
  <c r="I9" i="31"/>
  <c r="L8" i="11" s="1"/>
  <c r="I7" i="31"/>
  <c r="L6" i="11" s="1"/>
  <c r="I5" i="31"/>
  <c r="L4" i="11" s="1"/>
  <c r="I30" i="31"/>
  <c r="L29" i="11" s="1"/>
  <c r="I28" i="31"/>
  <c r="L27" i="11" s="1"/>
  <c r="I26" i="31"/>
  <c r="L25" i="11" s="1"/>
  <c r="I24" i="31"/>
  <c r="L23" i="11" s="1"/>
  <c r="I22" i="31"/>
  <c r="L21" i="11" s="1"/>
  <c r="I20" i="31"/>
  <c r="L19" i="11" s="1"/>
  <c r="I18" i="31"/>
  <c r="L17" i="11" s="1"/>
  <c r="I16" i="31"/>
  <c r="L15" i="11" s="1"/>
  <c r="I14" i="31"/>
  <c r="L13" i="11" s="1"/>
  <c r="I12" i="31"/>
  <c r="L11" i="11" s="1"/>
  <c r="I10" i="31"/>
  <c r="L9" i="11" s="1"/>
  <c r="I8" i="31"/>
  <c r="L7" i="11" s="1"/>
  <c r="I6" i="31"/>
  <c r="L5" i="11" s="1"/>
  <c r="L35" i="5"/>
  <c r="D35" i="11" s="1"/>
  <c r="L31" i="5"/>
  <c r="D31" i="11" s="1"/>
  <c r="L36" i="5"/>
  <c r="D36" i="11" s="1"/>
  <c r="L34" i="5"/>
  <c r="D34" i="11" s="1"/>
  <c r="L32" i="5"/>
  <c r="D32" i="11" s="1"/>
  <c r="L30" i="5"/>
  <c r="D30" i="11" s="1"/>
  <c r="C8" i="34"/>
  <c r="C16" i="36" l="1"/>
  <c r="L24" i="11"/>
  <c r="L42" s="1"/>
  <c r="E14" i="3"/>
  <c r="C9" i="34"/>
  <c r="B6" i="33"/>
  <c r="C6"/>
  <c r="B7"/>
  <c r="C7"/>
  <c r="B8"/>
  <c r="C8"/>
  <c r="B9"/>
  <c r="C9"/>
  <c r="B10"/>
  <c r="C10"/>
  <c r="B11"/>
  <c r="C11"/>
  <c r="B12"/>
  <c r="B13"/>
  <c r="B14"/>
  <c r="B15"/>
  <c r="B16"/>
  <c r="B17"/>
  <c r="B18"/>
  <c r="B19"/>
  <c r="B20"/>
  <c r="B21"/>
  <c r="B22"/>
  <c r="B23"/>
  <c r="B24"/>
  <c r="B25"/>
  <c r="B26"/>
  <c r="B27"/>
  <c r="B28"/>
  <c r="B29"/>
  <c r="B30"/>
  <c r="B31"/>
  <c r="B32"/>
  <c r="B33"/>
  <c r="B34"/>
  <c r="B35"/>
  <c r="B36"/>
  <c r="B37"/>
  <c r="C5"/>
  <c r="B5"/>
  <c r="A5"/>
  <c r="H5" i="11"/>
  <c r="I5"/>
  <c r="J5"/>
  <c r="H6"/>
  <c r="I6"/>
  <c r="J6"/>
  <c r="H7"/>
  <c r="I7"/>
  <c r="J7"/>
  <c r="H8"/>
  <c r="I8"/>
  <c r="J8"/>
  <c r="H9"/>
  <c r="I9"/>
  <c r="J9"/>
  <c r="H10"/>
  <c r="I10"/>
  <c r="J10"/>
  <c r="H11"/>
  <c r="I11"/>
  <c r="J11"/>
  <c r="H12"/>
  <c r="I12"/>
  <c r="J12"/>
  <c r="H13"/>
  <c r="I13"/>
  <c r="J13"/>
  <c r="H14"/>
  <c r="I14"/>
  <c r="J14"/>
  <c r="H15"/>
  <c r="I15"/>
  <c r="J15"/>
  <c r="H16"/>
  <c r="I16"/>
  <c r="J16"/>
  <c r="H17"/>
  <c r="I17"/>
  <c r="J17"/>
  <c r="H18"/>
  <c r="I18"/>
  <c r="J18"/>
  <c r="H19"/>
  <c r="I19"/>
  <c r="J19"/>
  <c r="H20"/>
  <c r="I20"/>
  <c r="J20"/>
  <c r="H21"/>
  <c r="I21"/>
  <c r="J21"/>
  <c r="H22"/>
  <c r="I22"/>
  <c r="J22"/>
  <c r="H23"/>
  <c r="I23"/>
  <c r="J23"/>
  <c r="H24"/>
  <c r="I24"/>
  <c r="J24"/>
  <c r="H25"/>
  <c r="I25"/>
  <c r="J25"/>
  <c r="H26"/>
  <c r="I26"/>
  <c r="J26"/>
  <c r="H27"/>
  <c r="I27"/>
  <c r="J27"/>
  <c r="H28"/>
  <c r="I28"/>
  <c r="J28"/>
  <c r="H29"/>
  <c r="I29"/>
  <c r="J29"/>
  <c r="H30"/>
  <c r="I30"/>
  <c r="J30"/>
  <c r="H31"/>
  <c r="I31"/>
  <c r="J31"/>
  <c r="H32"/>
  <c r="I32"/>
  <c r="J32"/>
  <c r="H33"/>
  <c r="I33"/>
  <c r="J33"/>
  <c r="H34"/>
  <c r="I34"/>
  <c r="J34"/>
  <c r="H35"/>
  <c r="I35"/>
  <c r="J35"/>
  <c r="H36"/>
  <c r="I36"/>
  <c r="J36"/>
  <c r="C17" i="36" l="1"/>
  <c r="L40" i="11"/>
  <c r="L41"/>
  <c r="C10" i="34"/>
  <c r="I4" i="11"/>
  <c r="H4"/>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11"/>
  <c r="C4"/>
  <c r="C5" i="5"/>
  <c r="C6"/>
  <c r="C7"/>
  <c r="C8"/>
  <c r="C9"/>
  <c r="C10"/>
  <c r="C11"/>
  <c r="C4"/>
  <c r="C18" i="36" l="1"/>
  <c r="H41" i="11"/>
  <c r="H42"/>
  <c r="H40"/>
  <c r="I41"/>
  <c r="I42"/>
  <c r="I40"/>
  <c r="C11" i="34"/>
  <c r="C12" i="33"/>
  <c r="J4" i="11"/>
  <c r="C19" i="36" l="1"/>
  <c r="J42" i="11"/>
  <c r="K42" s="1"/>
  <c r="J41"/>
  <c r="K41" s="1"/>
  <c r="J40"/>
  <c r="K40" s="1"/>
  <c r="C12" i="34"/>
  <c r="C13" i="33"/>
  <c r="C12" i="32"/>
  <c r="C12" i="5"/>
  <c r="S29" i="11"/>
  <c r="S30"/>
  <c r="S31"/>
  <c r="S32"/>
  <c r="S33"/>
  <c r="S34"/>
  <c r="S35"/>
  <c r="S36"/>
  <c r="S5"/>
  <c r="S6"/>
  <c r="S7"/>
  <c r="S8"/>
  <c r="S9"/>
  <c r="S10"/>
  <c r="S11"/>
  <c r="S12"/>
  <c r="S13"/>
  <c r="S14"/>
  <c r="S15"/>
  <c r="S16"/>
  <c r="S17"/>
  <c r="S18"/>
  <c r="S19"/>
  <c r="S20"/>
  <c r="S21"/>
  <c r="S22"/>
  <c r="S23"/>
  <c r="S24"/>
  <c r="S25"/>
  <c r="S26"/>
  <c r="S27"/>
  <c r="S28"/>
  <c r="C20" i="36" l="1"/>
  <c r="C13" i="34"/>
  <c r="C14" i="33"/>
  <c r="C13" i="5"/>
  <c r="C13" i="32"/>
  <c r="C21" i="36" l="1"/>
  <c r="C14" i="34"/>
  <c r="C15" i="33"/>
  <c r="C14" i="32"/>
  <c r="C14" i="5"/>
  <c r="R5" i="11"/>
  <c r="R6"/>
  <c r="R7"/>
  <c r="R8"/>
  <c r="R9"/>
  <c r="R10"/>
  <c r="R11"/>
  <c r="R12"/>
  <c r="R13"/>
  <c r="R15"/>
  <c r="R16"/>
  <c r="R17"/>
  <c r="R18"/>
  <c r="R19"/>
  <c r="R20"/>
  <c r="R21"/>
  <c r="R22"/>
  <c r="R23"/>
  <c r="R24"/>
  <c r="R25"/>
  <c r="R26"/>
  <c r="R27"/>
  <c r="R28"/>
  <c r="R29"/>
  <c r="R31"/>
  <c r="R32"/>
  <c r="R33"/>
  <c r="R35"/>
  <c r="R36"/>
  <c r="R14"/>
  <c r="R30"/>
  <c r="R34"/>
  <c r="P5"/>
  <c r="P6"/>
  <c r="P7"/>
  <c r="P8"/>
  <c r="P9"/>
  <c r="P10"/>
  <c r="P11"/>
  <c r="P12"/>
  <c r="P13"/>
  <c r="P14"/>
  <c r="P15"/>
  <c r="P16"/>
  <c r="P17"/>
  <c r="P18"/>
  <c r="P19"/>
  <c r="P20"/>
  <c r="P21"/>
  <c r="P22"/>
  <c r="P23"/>
  <c r="P24"/>
  <c r="P25"/>
  <c r="P26"/>
  <c r="P27"/>
  <c r="P28"/>
  <c r="P29"/>
  <c r="P30"/>
  <c r="P31"/>
  <c r="P32"/>
  <c r="P33"/>
  <c r="P34"/>
  <c r="P35"/>
  <c r="P36"/>
  <c r="O5"/>
  <c r="O6"/>
  <c r="O7"/>
  <c r="O8"/>
  <c r="O9"/>
  <c r="O10"/>
  <c r="O11"/>
  <c r="O12"/>
  <c r="O13"/>
  <c r="O14"/>
  <c r="O15"/>
  <c r="O16"/>
  <c r="O17"/>
  <c r="O18"/>
  <c r="O19"/>
  <c r="O20"/>
  <c r="O21"/>
  <c r="O22"/>
  <c r="O23"/>
  <c r="O24"/>
  <c r="O25"/>
  <c r="O26"/>
  <c r="O27"/>
  <c r="O28"/>
  <c r="O29"/>
  <c r="O30"/>
  <c r="O31"/>
  <c r="O32"/>
  <c r="O33"/>
  <c r="O34"/>
  <c r="O35"/>
  <c r="O36"/>
  <c r="M5"/>
  <c r="M6"/>
  <c r="M7"/>
  <c r="M8"/>
  <c r="M9"/>
  <c r="M10"/>
  <c r="M11"/>
  <c r="M12"/>
  <c r="M13"/>
  <c r="M14"/>
  <c r="M15"/>
  <c r="M16"/>
  <c r="M17"/>
  <c r="M18"/>
  <c r="M19"/>
  <c r="M20"/>
  <c r="M22"/>
  <c r="M24"/>
  <c r="M25"/>
  <c r="M26"/>
  <c r="M27"/>
  <c r="M28"/>
  <c r="M29"/>
  <c r="M30"/>
  <c r="M32"/>
  <c r="M33"/>
  <c r="M34"/>
  <c r="M35"/>
  <c r="M36"/>
  <c r="M21"/>
  <c r="M23"/>
  <c r="M31"/>
  <c r="D6"/>
  <c r="D7"/>
  <c r="D8"/>
  <c r="D9"/>
  <c r="B5" i="5"/>
  <c r="B6"/>
  <c r="B7"/>
  <c r="B8"/>
  <c r="B9"/>
  <c r="B10"/>
  <c r="B11"/>
  <c r="B12"/>
  <c r="B13"/>
  <c r="B14"/>
  <c r="B15"/>
  <c r="B16"/>
  <c r="B17"/>
  <c r="B18"/>
  <c r="B19"/>
  <c r="B20"/>
  <c r="B21"/>
  <c r="B22"/>
  <c r="B23"/>
  <c r="B24"/>
  <c r="B25"/>
  <c r="B26"/>
  <c r="B27"/>
  <c r="B28"/>
  <c r="B29"/>
  <c r="B30"/>
  <c r="B31"/>
  <c r="B32"/>
  <c r="B33"/>
  <c r="B34"/>
  <c r="B35"/>
  <c r="B36"/>
  <c r="F6" i="11"/>
  <c r="F7"/>
  <c r="F8"/>
  <c r="F9"/>
  <c r="F10"/>
  <c r="F11"/>
  <c r="F12"/>
  <c r="F13"/>
  <c r="F14"/>
  <c r="F15"/>
  <c r="F16"/>
  <c r="F17"/>
  <c r="F18"/>
  <c r="F19"/>
  <c r="F20"/>
  <c r="F21"/>
  <c r="F22"/>
  <c r="F23"/>
  <c r="F24"/>
  <c r="F25"/>
  <c r="F26"/>
  <c r="F27"/>
  <c r="F28"/>
  <c r="F29"/>
  <c r="F30"/>
  <c r="F31"/>
  <c r="F32"/>
  <c r="F33"/>
  <c r="F34"/>
  <c r="F35"/>
  <c r="F36"/>
  <c r="F5"/>
  <c r="D5"/>
  <c r="D10"/>
  <c r="D11"/>
  <c r="D12"/>
  <c r="D13"/>
  <c r="D14"/>
  <c r="D15"/>
  <c r="D16"/>
  <c r="D17"/>
  <c r="D18"/>
  <c r="D19"/>
  <c r="D20"/>
  <c r="D21"/>
  <c r="D22"/>
  <c r="D23"/>
  <c r="D24"/>
  <c r="D25"/>
  <c r="D26"/>
  <c r="D27"/>
  <c r="D28"/>
  <c r="E5"/>
  <c r="E6"/>
  <c r="E7"/>
  <c r="E8"/>
  <c r="E9"/>
  <c r="E10"/>
  <c r="E11"/>
  <c r="E12"/>
  <c r="E13"/>
  <c r="C22" i="36" l="1"/>
  <c r="C15" i="34"/>
  <c r="C16" i="33"/>
  <c r="C15" i="5"/>
  <c r="C15" i="32"/>
  <c r="C23" i="36" l="1"/>
  <c r="C16" i="34"/>
  <c r="C17" i="33"/>
  <c r="C16" i="32"/>
  <c r="C16" i="5"/>
  <c r="C4" i="3"/>
  <c r="D3"/>
  <c r="E14" i="11"/>
  <c r="E15"/>
  <c r="E16"/>
  <c r="E17"/>
  <c r="E18"/>
  <c r="E19"/>
  <c r="E20"/>
  <c r="E21"/>
  <c r="E22"/>
  <c r="E23"/>
  <c r="E24"/>
  <c r="E25"/>
  <c r="E26"/>
  <c r="E27"/>
  <c r="E28"/>
  <c r="E29"/>
  <c r="E30"/>
  <c r="E31"/>
  <c r="E32"/>
  <c r="E33"/>
  <c r="E34"/>
  <c r="E35"/>
  <c r="E36"/>
  <c r="O4"/>
  <c r="B2" i="32"/>
  <c r="A2" i="30"/>
  <c r="A2" i="32"/>
  <c r="A3" i="31"/>
  <c r="C24" i="36" l="1"/>
  <c r="O41" i="11"/>
  <c r="O42"/>
  <c r="O40"/>
  <c r="C17" i="34"/>
  <c r="C18" i="33"/>
  <c r="C17" i="5"/>
  <c r="C17" i="32"/>
  <c r="D16" i="3"/>
  <c r="E16" s="1"/>
  <c r="R4" i="11"/>
  <c r="P4"/>
  <c r="M4"/>
  <c r="S4"/>
  <c r="C2" i="32"/>
  <c r="C25" i="36" l="1"/>
  <c r="R42" i="11"/>
  <c r="R40"/>
  <c r="R41"/>
  <c r="M41"/>
  <c r="N41" s="1"/>
  <c r="M42"/>
  <c r="N42" s="1"/>
  <c r="M40"/>
  <c r="N40" s="1"/>
  <c r="P41"/>
  <c r="Q41" s="1"/>
  <c r="P40"/>
  <c r="Q40" s="1"/>
  <c r="P42"/>
  <c r="Q42" s="1"/>
  <c r="S41"/>
  <c r="S42"/>
  <c r="S40"/>
  <c r="C18" i="34"/>
  <c r="C19" i="33"/>
  <c r="C18" i="32"/>
  <c r="C18" i="5"/>
  <c r="F4" i="11"/>
  <c r="B37" i="31"/>
  <c r="B36"/>
  <c r="B35"/>
  <c r="B34"/>
  <c r="B33"/>
  <c r="B32"/>
  <c r="B31"/>
  <c r="B30"/>
  <c r="B29"/>
  <c r="B28"/>
  <c r="B27"/>
  <c r="B26"/>
  <c r="B25"/>
  <c r="B24"/>
  <c r="B23"/>
  <c r="B22"/>
  <c r="B21"/>
  <c r="C20"/>
  <c r="B20"/>
  <c r="C19"/>
  <c r="B19"/>
  <c r="C18"/>
  <c r="B18"/>
  <c r="C17"/>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C19"/>
  <c r="B19"/>
  <c r="C18"/>
  <c r="B18"/>
  <c r="C17"/>
  <c r="B17"/>
  <c r="C16"/>
  <c r="B16"/>
  <c r="C15"/>
  <c r="B15"/>
  <c r="C14"/>
  <c r="B14"/>
  <c r="C13"/>
  <c r="B13"/>
  <c r="C12"/>
  <c r="B12"/>
  <c r="C11"/>
  <c r="B11"/>
  <c r="C10"/>
  <c r="B10"/>
  <c r="C9"/>
  <c r="B9"/>
  <c r="C8"/>
  <c r="B8"/>
  <c r="C7"/>
  <c r="B7"/>
  <c r="C6"/>
  <c r="B6"/>
  <c r="C5"/>
  <c r="B5"/>
  <c r="C4"/>
  <c r="B4"/>
  <c r="A4"/>
  <c r="C2"/>
  <c r="B2"/>
  <c r="C26" i="36" l="1"/>
  <c r="T41" i="11"/>
  <c r="F42"/>
  <c r="F40"/>
  <c r="F41"/>
  <c r="T40"/>
  <c r="T42"/>
  <c r="C19" i="34"/>
  <c r="C20" i="33"/>
  <c r="C19" i="5"/>
  <c r="C19" i="32"/>
  <c r="E4" i="11"/>
  <c r="C27" i="36" l="1"/>
  <c r="E42" i="11"/>
  <c r="E40"/>
  <c r="E41"/>
  <c r="C20" i="34"/>
  <c r="C21" i="33"/>
  <c r="C20" i="32"/>
  <c r="C20" i="5"/>
  <c r="C21" i="31"/>
  <c r="C20" i="30"/>
  <c r="N45" i="11"/>
  <c r="T44"/>
  <c r="T46"/>
  <c r="N46"/>
  <c r="N44"/>
  <c r="T45"/>
  <c r="Q44"/>
  <c r="Q46"/>
  <c r="Q45"/>
  <c r="C28" i="36" l="1"/>
  <c r="C21" i="34"/>
  <c r="C22" i="33"/>
  <c r="C21" i="5"/>
  <c r="C21" i="32"/>
  <c r="C22" i="31"/>
  <c r="C21" i="30"/>
  <c r="C14" i="11"/>
  <c r="C15"/>
  <c r="C16"/>
  <c r="C17"/>
  <c r="C18"/>
  <c r="C19"/>
  <c r="C20"/>
  <c r="C21"/>
  <c r="C22"/>
  <c r="A11" i="3"/>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F14" s="1"/>
  <c r="M14"/>
  <c r="O14"/>
  <c r="N14" s="1"/>
  <c r="Q14"/>
  <c r="P14" s="1"/>
  <c r="S14"/>
  <c r="R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BE4" s="1"/>
  <c r="B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BE20"/>
  <c r="BF20" s="1"/>
  <c r="A21"/>
  <c r="B21"/>
  <c r="C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BE23"/>
  <c r="BF23" s="1"/>
  <c r="A24"/>
  <c r="B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BE31"/>
  <c r="BF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A2" i="5"/>
  <c r="B2"/>
  <c r="C2"/>
  <c r="A4"/>
  <c r="B4"/>
  <c r="D4" i="11"/>
  <c r="A3" i="14"/>
  <c r="A5" i="32" s="1"/>
  <c r="C29" i="36" l="1"/>
  <c r="D42" i="11"/>
  <c r="G42" s="1"/>
  <c r="D40"/>
  <c r="G40" s="1"/>
  <c r="D41"/>
  <c r="G41" s="1"/>
  <c r="A6" i="33"/>
  <c r="A4" i="36"/>
  <c r="A5" i="34"/>
  <c r="C22"/>
  <c r="C23" i="33"/>
  <c r="C22" i="32"/>
  <c r="C22" i="5"/>
  <c r="C23" i="31"/>
  <c r="C22" i="30"/>
  <c r="A5" i="27"/>
  <c r="F22"/>
  <c r="T21"/>
  <c r="L14"/>
  <c r="AQ14" s="1"/>
  <c r="AR14" s="1"/>
  <c r="L28"/>
  <c r="AQ28" s="1"/>
  <c r="AR28" s="1"/>
  <c r="T26"/>
  <c r="T16"/>
  <c r="T14"/>
  <c r="R22"/>
  <c r="R18"/>
  <c r="F18"/>
  <c r="T17"/>
  <c r="L12"/>
  <c r="AQ12" s="1"/>
  <c r="AR12" s="1"/>
  <c r="T30"/>
  <c r="T13"/>
  <c r="R8"/>
  <c r="T8"/>
  <c r="F8"/>
  <c r="L8"/>
  <c r="AQ8" s="1"/>
  <c r="AR8" s="1"/>
  <c r="R24"/>
  <c r="T24"/>
  <c r="F7"/>
  <c r="L7"/>
  <c r="AQ7" s="1"/>
  <c r="AR7" s="1"/>
  <c r="F9"/>
  <c r="L9"/>
  <c r="AQ9" s="1"/>
  <c r="AR9" s="1"/>
  <c r="T6"/>
  <c r="L6"/>
  <c r="AQ6" s="1"/>
  <c r="AR6" s="1"/>
  <c r="L5"/>
  <c r="AQ5" s="1"/>
  <c r="AR5" s="1"/>
  <c r="L33"/>
  <c r="AQ33" s="1"/>
  <c r="AR33" s="1"/>
  <c r="L30"/>
  <c r="AQ30" s="1"/>
  <c r="AR30" s="1"/>
  <c r="T20"/>
  <c r="L16"/>
  <c r="AQ16" s="1"/>
  <c r="AR16" s="1"/>
  <c r="A5" i="18"/>
  <c r="T34" i="27"/>
  <c r="L32"/>
  <c r="AQ32" s="1"/>
  <c r="AR32" s="1"/>
  <c r="T29"/>
  <c r="L24"/>
  <c r="AQ24" s="1"/>
  <c r="AR24" s="1"/>
  <c r="L20"/>
  <c r="AQ20" s="1"/>
  <c r="AR20" s="1"/>
  <c r="F27"/>
  <c r="L27"/>
  <c r="AQ27" s="1"/>
  <c r="AR27" s="1"/>
  <c r="R19"/>
  <c r="T19"/>
  <c r="T15"/>
  <c r="T11"/>
  <c r="T10"/>
  <c r="T4"/>
  <c r="A5" i="30"/>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5" i="5"/>
  <c r="A4" i="14"/>
  <c r="A6" i="32" s="1"/>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5" i="11"/>
  <c r="C30" i="36" l="1"/>
  <c r="A7" i="33"/>
  <c r="A5" i="36"/>
  <c r="A6" i="34"/>
  <c r="C23"/>
  <c r="C24" i="33"/>
  <c r="C23" i="5"/>
  <c r="C23" i="32"/>
  <c r="C24" i="31"/>
  <c r="C23" i="30"/>
  <c r="C22" i="25"/>
  <c r="C22" i="20"/>
  <c r="C23" i="19"/>
  <c r="C23" i="18"/>
  <c r="C23" i="11"/>
  <c r="C23" i="24"/>
  <c r="C23" i="27"/>
  <c r="C23" i="23"/>
  <c r="C23" i="16"/>
  <c r="A6" i="11"/>
  <c r="A6" i="19"/>
  <c r="A5" i="14"/>
  <c r="A7" i="32" s="1"/>
  <c r="A7" i="31"/>
  <c r="A6" i="30"/>
  <c r="A6" i="27"/>
  <c r="A6" i="5"/>
  <c r="A5" i="13"/>
  <c r="A6" i="17"/>
  <c r="A6" i="23"/>
  <c r="A6" i="24"/>
  <c r="A5" i="20"/>
  <c r="A5" i="25"/>
  <c r="A6" i="18"/>
  <c r="C6" i="11"/>
  <c r="C6" i="24"/>
  <c r="C5" i="25"/>
  <c r="C5" i="20"/>
  <c r="C6" i="19"/>
  <c r="C6" i="27"/>
  <c r="C6" i="18"/>
  <c r="C6" i="23"/>
  <c r="C6" i="16"/>
  <c r="C31" i="36" l="1"/>
  <c r="C24" i="34"/>
  <c r="C25" i="33"/>
  <c r="C24" i="32"/>
  <c r="C24" i="5"/>
  <c r="C25" i="31"/>
  <c r="C24" i="30"/>
  <c r="C24" i="11"/>
  <c r="C23" i="25"/>
  <c r="C23" i="20"/>
  <c r="C24" i="24"/>
  <c r="C24" i="18"/>
  <c r="C24" i="16"/>
  <c r="C24" i="19"/>
  <c r="C24" i="27"/>
  <c r="C24" i="23"/>
  <c r="A8" i="33"/>
  <c r="A6" i="36"/>
  <c r="A7" i="34"/>
  <c r="G44" i="11"/>
  <c r="G46"/>
  <c r="G45"/>
  <c r="A8" i="31"/>
  <c r="A7" i="30"/>
  <c r="A7" i="18"/>
  <c r="A6" i="13"/>
  <c r="A7" i="23"/>
  <c r="A7" i="24"/>
  <c r="A6" i="25"/>
  <c r="A7" i="19"/>
  <c r="A7" i="11"/>
  <c r="A7" i="5"/>
  <c r="A7" i="17"/>
  <c r="A7" i="27"/>
  <c r="A6" i="20"/>
  <c r="A6" i="14"/>
  <c r="A8" i="32" s="1"/>
  <c r="C7" i="11"/>
  <c r="C6" i="25"/>
  <c r="C6" i="20"/>
  <c r="C7" i="24"/>
  <c r="C7" i="19"/>
  <c r="C7" i="27"/>
  <c r="C7" i="18"/>
  <c r="C7" i="23"/>
  <c r="C7" i="16"/>
  <c r="C32" i="36" l="1"/>
  <c r="A9" i="33"/>
  <c r="A7" i="36"/>
  <c r="A8" i="34"/>
  <c r="C25"/>
  <c r="C26" i="33"/>
  <c r="C25" i="5"/>
  <c r="C25" i="32"/>
  <c r="C26" i="31"/>
  <c r="C25" i="30"/>
  <c r="C24" i="25"/>
  <c r="C24" i="20"/>
  <c r="C25" i="24"/>
  <c r="C25" i="19"/>
  <c r="C25" i="11"/>
  <c r="C25" i="27"/>
  <c r="C25" i="18"/>
  <c r="C25" i="23"/>
  <c r="C25" i="16"/>
  <c r="A9" i="31"/>
  <c r="A8" i="30"/>
  <c r="A8" i="23"/>
  <c r="A8" i="24"/>
  <c r="A7" i="14"/>
  <c r="A9" i="32" s="1"/>
  <c r="A8" i="19"/>
  <c r="A7" i="13"/>
  <c r="A7" i="25"/>
  <c r="A8" i="27"/>
  <c r="A7" i="20"/>
  <c r="A8" i="5"/>
  <c r="A8" i="11"/>
  <c r="A8" i="18"/>
  <c r="A8" i="17"/>
  <c r="C8" i="11"/>
  <c r="C8" i="24"/>
  <c r="C7" i="25"/>
  <c r="C7" i="20"/>
  <c r="C8" i="19"/>
  <c r="C8" i="27"/>
  <c r="C8" i="18"/>
  <c r="C8" i="23"/>
  <c r="C8" i="16"/>
  <c r="C33" i="36" l="1"/>
  <c r="C26" i="34"/>
  <c r="C27" i="33"/>
  <c r="C26" i="32"/>
  <c r="C26" i="5"/>
  <c r="C27" i="31"/>
  <c r="C26" i="30"/>
  <c r="C26" i="11"/>
  <c r="C25" i="25"/>
  <c r="C25" i="20"/>
  <c r="C26" i="24"/>
  <c r="C26" i="19"/>
  <c r="C26" i="27"/>
  <c r="C26" i="18"/>
  <c r="C26" i="23"/>
  <c r="C26" i="16"/>
  <c r="A10" i="33"/>
  <c r="A8" i="36"/>
  <c r="A9" i="34"/>
  <c r="A9" i="30"/>
  <c r="A10" i="31"/>
  <c r="A8" i="14"/>
  <c r="A10" i="32" s="1"/>
  <c r="A9" i="5"/>
  <c r="A9" i="17"/>
  <c r="A9" i="27"/>
  <c r="A8" i="20"/>
  <c r="A9" i="18"/>
  <c r="A9" i="11"/>
  <c r="A9" i="19"/>
  <c r="A8" i="13"/>
  <c r="A9" i="23"/>
  <c r="A9" i="24"/>
  <c r="A8" i="25"/>
  <c r="C9" i="11"/>
  <c r="C8" i="25"/>
  <c r="C8" i="20"/>
  <c r="C9" i="24"/>
  <c r="C9" i="19"/>
  <c r="C9" i="27"/>
  <c r="C9" i="18"/>
  <c r="C9" i="23"/>
  <c r="C9" i="16"/>
  <c r="C34" i="36" l="1"/>
  <c r="A11" i="33"/>
  <c r="A9" i="36"/>
  <c r="A10" i="34"/>
  <c r="C38" i="36"/>
  <c r="C27" i="34"/>
  <c r="C28" i="33"/>
  <c r="C27" i="5"/>
  <c r="C27" i="32"/>
  <c r="C28" i="31"/>
  <c r="C27" i="30"/>
  <c r="C26" i="25"/>
  <c r="C26" i="20"/>
  <c r="C27" i="24"/>
  <c r="C27" i="19"/>
  <c r="C27" i="11"/>
  <c r="C27" i="27"/>
  <c r="C27" i="18"/>
  <c r="C27" i="23"/>
  <c r="C27" i="16"/>
  <c r="A11" i="31"/>
  <c r="A10" i="30"/>
  <c r="A10" i="5"/>
  <c r="A10" i="17"/>
  <c r="A9" i="14"/>
  <c r="A11" i="32" s="1"/>
  <c r="A10" i="19"/>
  <c r="A10" i="27"/>
  <c r="A9" i="20"/>
  <c r="A10" i="23"/>
  <c r="A10" i="11"/>
  <c r="A9" i="13"/>
  <c r="A9" i="25"/>
  <c r="A10" i="18"/>
  <c r="A10" i="24"/>
  <c r="C10" i="11"/>
  <c r="B31" i="25"/>
  <c r="B31" i="20"/>
  <c r="B32" i="24"/>
  <c r="B32" i="19"/>
  <c r="B32" i="27"/>
  <c r="B32" i="18"/>
  <c r="B32" i="23"/>
  <c r="B32" i="16"/>
  <c r="B31" i="13"/>
  <c r="C35" i="36" l="1"/>
  <c r="C39"/>
  <c r="C28" i="34"/>
  <c r="C29" i="33"/>
  <c r="C28" i="32"/>
  <c r="C28" i="5"/>
  <c r="C29" i="31"/>
  <c r="C28" i="30"/>
  <c r="C28" i="11"/>
  <c r="C27" i="25"/>
  <c r="C27" i="20"/>
  <c r="C28" i="24"/>
  <c r="C28" i="19"/>
  <c r="C28" i="27"/>
  <c r="C28" i="18"/>
  <c r="C28" i="23"/>
  <c r="C28" i="16"/>
  <c r="A12" i="33"/>
  <c r="A10" i="36"/>
  <c r="A11" i="34"/>
  <c r="A12" i="31"/>
  <c r="A11" i="30"/>
  <c r="A11" i="18"/>
  <c r="A11" i="5"/>
  <c r="A11" i="17"/>
  <c r="A11" i="27"/>
  <c r="A10" i="20"/>
  <c r="A10" i="14"/>
  <c r="A12" i="32" s="1"/>
  <c r="A11" i="11"/>
  <c r="A11" i="19"/>
  <c r="A10" i="13"/>
  <c r="A11" i="23"/>
  <c r="A11" i="24"/>
  <c r="A10" i="25"/>
  <c r="C11" i="11"/>
  <c r="C10" i="25"/>
  <c r="C10" i="20"/>
  <c r="C11" i="24"/>
  <c r="C11" i="19"/>
  <c r="C11" i="27"/>
  <c r="C11" i="18"/>
  <c r="C11" i="23"/>
  <c r="C11" i="16"/>
  <c r="C36" i="36" l="1"/>
  <c r="C48"/>
  <c r="C38" i="33"/>
  <c r="C37" i="30"/>
  <c r="C37" i="32"/>
  <c r="C37" i="34"/>
  <c r="C37" i="5"/>
  <c r="C38" i="31"/>
  <c r="C37" i="11"/>
  <c r="A13" i="33"/>
  <c r="A11" i="36"/>
  <c r="A12" i="34"/>
  <c r="C40" i="36"/>
  <c r="C29" i="11"/>
  <c r="C29" i="34"/>
  <c r="C30" i="33"/>
  <c r="C29" i="5"/>
  <c r="C29" i="32"/>
  <c r="C30" i="31"/>
  <c r="C29" i="30"/>
  <c r="C28" i="25"/>
  <c r="C28" i="20"/>
  <c r="C29" i="24"/>
  <c r="C29" i="19"/>
  <c r="C29" i="16"/>
  <c r="C29" i="27"/>
  <c r="C29" i="18"/>
  <c r="C29" i="23"/>
  <c r="A13" i="31"/>
  <c r="A12" i="30"/>
  <c r="A12" i="23"/>
  <c r="A12" i="24"/>
  <c r="A12" i="18"/>
  <c r="A12" i="5"/>
  <c r="A12" i="17"/>
  <c r="A11" i="25"/>
  <c r="A12" i="11"/>
  <c r="A12" i="27"/>
  <c r="A11" i="14"/>
  <c r="A13" i="32" s="1"/>
  <c r="A12" i="19"/>
  <c r="A11" i="13"/>
  <c r="A11" i="20"/>
  <c r="C12" i="11"/>
  <c r="C11" i="25"/>
  <c r="C11" i="20"/>
  <c r="C12" i="24"/>
  <c r="C12" i="19"/>
  <c r="C12" i="27"/>
  <c r="C12" i="18"/>
  <c r="C12" i="23"/>
  <c r="C12" i="16"/>
  <c r="C37" i="36" l="1"/>
  <c r="C38" i="11"/>
  <c r="C38" i="5"/>
  <c r="C39" i="31"/>
  <c r="C38" i="34"/>
  <c r="C39" i="33"/>
  <c r="C38" i="32"/>
  <c r="C38" i="30"/>
  <c r="C49" i="36"/>
  <c r="C41"/>
  <c r="C30" i="11"/>
  <c r="C30" i="34"/>
  <c r="C31" i="33"/>
  <c r="C30" i="32"/>
  <c r="C30" i="5"/>
  <c r="C31" i="31"/>
  <c r="C30" i="30"/>
  <c r="C29" i="25"/>
  <c r="C29" i="20"/>
  <c r="C30" i="16"/>
  <c r="C30" i="24"/>
  <c r="C30" i="19"/>
  <c r="C30" i="27"/>
  <c r="C30" i="18"/>
  <c r="C30" i="23"/>
  <c r="A14" i="33"/>
  <c r="A12" i="36"/>
  <c r="A13" i="34"/>
  <c r="A13" i="30"/>
  <c r="A14" i="31"/>
  <c r="A13" i="5"/>
  <c r="A13" i="17"/>
  <c r="A13" i="27"/>
  <c r="A12" i="20"/>
  <c r="A12" i="14"/>
  <c r="A14" i="32" s="1"/>
  <c r="A13" i="19"/>
  <c r="A13" i="11"/>
  <c r="A12" i="13"/>
  <c r="A13" i="23"/>
  <c r="A13" i="24"/>
  <c r="A12" i="25"/>
  <c r="A13" i="18"/>
  <c r="C13" i="11"/>
  <c r="C12" i="25"/>
  <c r="C12" i="20"/>
  <c r="C13" i="24"/>
  <c r="C13" i="19"/>
  <c r="C13" i="27"/>
  <c r="C13" i="18"/>
  <c r="C13" i="23"/>
  <c r="C13" i="16"/>
  <c r="A15" i="33" l="1"/>
  <c r="A13" i="36"/>
  <c r="A14" i="34"/>
  <c r="C42" i="36"/>
  <c r="C31" i="11"/>
  <c r="C31" i="34"/>
  <c r="C32" i="33"/>
  <c r="C31" i="5"/>
  <c r="C31" i="32"/>
  <c r="C32" i="31"/>
  <c r="C31" i="30"/>
  <c r="C30" i="25"/>
  <c r="C30" i="20"/>
  <c r="C31" i="24"/>
  <c r="C31" i="19"/>
  <c r="C31" i="16"/>
  <c r="C31" i="27"/>
  <c r="C31" i="18"/>
  <c r="C31" i="23"/>
  <c r="A15" i="31"/>
  <c r="A14" i="30"/>
  <c r="A14" i="5"/>
  <c r="A14" i="17"/>
  <c r="A13" i="25"/>
  <c r="A14" i="18"/>
  <c r="A14" i="23"/>
  <c r="A14" i="24"/>
  <c r="A14" i="11"/>
  <c r="A13" i="13"/>
  <c r="A13" i="20"/>
  <c r="A13" i="14"/>
  <c r="A15" i="32" s="1"/>
  <c r="A14" i="19"/>
  <c r="A14" i="27"/>
  <c r="A16" i="33" l="1"/>
  <c r="A14" i="36"/>
  <c r="A15" i="34"/>
  <c r="C43" i="36"/>
  <c r="C32" i="11"/>
  <c r="C32" i="34"/>
  <c r="C33" i="33"/>
  <c r="C32" i="32"/>
  <c r="C32" i="5"/>
  <c r="C33" i="31"/>
  <c r="C32" i="30"/>
  <c r="C32" i="24"/>
  <c r="C32" i="19"/>
  <c r="C32" i="27"/>
  <c r="C32" i="18"/>
  <c r="C32" i="23"/>
  <c r="C32" i="16"/>
  <c r="C31" i="25"/>
  <c r="C31" i="20"/>
  <c r="A16" i="31"/>
  <c r="A15" i="30"/>
  <c r="A14" i="14"/>
  <c r="A16" i="32" s="1"/>
  <c r="A15" i="19"/>
  <c r="A14" i="13"/>
  <c r="A15" i="23"/>
  <c r="A15" i="24"/>
  <c r="A14" i="25"/>
  <c r="A15" i="11"/>
  <c r="A15" i="18"/>
  <c r="A15" i="5"/>
  <c r="A15" i="17"/>
  <c r="A15" i="27"/>
  <c r="A14" i="20"/>
  <c r="C44" i="36" l="1"/>
  <c r="C33" i="11"/>
  <c r="C33" i="34"/>
  <c r="C34" i="33"/>
  <c r="C33" i="5"/>
  <c r="C33" i="32"/>
  <c r="C34" i="31"/>
  <c r="C33" i="30"/>
  <c r="C33" i="27"/>
  <c r="C33" i="18"/>
  <c r="C33" i="23"/>
  <c r="C33" i="16"/>
  <c r="C32" i="25"/>
  <c r="C32" i="20"/>
  <c r="C33" i="24"/>
  <c r="C33" i="19"/>
  <c r="A17" i="33"/>
  <c r="A15" i="36"/>
  <c r="A16" i="34"/>
  <c r="A17" i="31"/>
  <c r="A16" i="30"/>
  <c r="A16" i="23"/>
  <c r="A15" i="20"/>
  <c r="A16" i="18"/>
  <c r="A16" i="5"/>
  <c r="A16" i="17"/>
  <c r="A15" i="25"/>
  <c r="A16" i="11"/>
  <c r="A16" i="24"/>
  <c r="A15" i="14"/>
  <c r="A17" i="32" s="1"/>
  <c r="A16" i="19"/>
  <c r="A15" i="13"/>
  <c r="A16" i="27"/>
  <c r="A18" i="33" l="1"/>
  <c r="A16" i="36"/>
  <c r="A17" i="34"/>
  <c r="C45" i="36"/>
  <c r="C34" i="11"/>
  <c r="C34" i="34"/>
  <c r="C35" i="33"/>
  <c r="C34" i="32"/>
  <c r="C34" i="5"/>
  <c r="C35" i="31"/>
  <c r="C34" i="30"/>
  <c r="C34" i="23"/>
  <c r="C34" i="16"/>
  <c r="C33" i="25"/>
  <c r="C33" i="20"/>
  <c r="C34" i="27"/>
  <c r="C34" i="18"/>
  <c r="A17" i="30"/>
  <c r="A18" i="31"/>
  <c r="A17" i="5"/>
  <c r="A17" i="17"/>
  <c r="A17" i="27"/>
  <c r="A16" i="20"/>
  <c r="A16" i="14"/>
  <c r="A18" i="32" s="1"/>
  <c r="A17" i="19"/>
  <c r="A17" i="11"/>
  <c r="A16" i="13"/>
  <c r="A17" i="23"/>
  <c r="A17" i="24"/>
  <c r="A16" i="25"/>
  <c r="A17" i="18"/>
  <c r="C46" i="36" l="1"/>
  <c r="C35" i="11"/>
  <c r="C35" i="34"/>
  <c r="C36" i="33"/>
  <c r="C35" i="5"/>
  <c r="C35" i="32"/>
  <c r="C36" i="31"/>
  <c r="C35" i="30"/>
  <c r="A19" i="33"/>
  <c r="A17" i="36"/>
  <c r="A18" i="34"/>
  <c r="A19" i="31"/>
  <c r="A18" i="30"/>
  <c r="A17" i="13"/>
  <c r="A18" i="23"/>
  <c r="A17" i="25"/>
  <c r="A18" i="18"/>
  <c r="A18" i="5"/>
  <c r="A17" i="20"/>
  <c r="A18" i="11"/>
  <c r="A18" i="17"/>
  <c r="A18" i="27"/>
  <c r="A17" i="14"/>
  <c r="A19" i="32" s="1"/>
  <c r="A18" i="19"/>
  <c r="A18" i="24"/>
  <c r="A20" i="33" l="1"/>
  <c r="A18" i="36"/>
  <c r="A19" i="34"/>
  <c r="C47" i="36"/>
  <c r="C36" i="11"/>
  <c r="C36" i="34"/>
  <c r="C37" i="33"/>
  <c r="C36" i="32"/>
  <c r="C36" i="5"/>
  <c r="C37" i="31"/>
  <c r="C36" i="30"/>
  <c r="A20" i="31"/>
  <c r="A19" i="30"/>
  <c r="A19" i="11"/>
  <c r="A19" i="18"/>
  <c r="A19" i="5"/>
  <c r="A19" i="17"/>
  <c r="A19" i="27"/>
  <c r="A18" i="20"/>
  <c r="A18" i="14"/>
  <c r="A20" i="32" s="1"/>
  <c r="A19" i="19"/>
  <c r="A18" i="13"/>
  <c r="A19" i="23"/>
  <c r="A19" i="24"/>
  <c r="A18" i="25"/>
  <c r="A21" i="33" l="1"/>
  <c r="A19" i="36"/>
  <c r="A20" i="34"/>
  <c r="A21" i="31"/>
  <c r="A20" i="30"/>
  <c r="A20" i="24"/>
  <c r="A19" i="14"/>
  <c r="A21" i="32" s="1"/>
  <c r="A20" i="19"/>
  <c r="A19" i="13"/>
  <c r="A20" i="23"/>
  <c r="A19" i="25"/>
  <c r="A20" i="11"/>
  <c r="A19" i="20"/>
  <c r="A20" i="18"/>
  <c r="A20" i="5"/>
  <c r="A20" i="17"/>
  <c r="A20" i="27"/>
  <c r="A22" i="33" l="1"/>
  <c r="A20" i="36"/>
  <c r="A21" i="34"/>
  <c r="A21" i="30"/>
  <c r="A22" i="31"/>
  <c r="A21" i="5"/>
  <c r="A21" i="17"/>
  <c r="A21" i="27"/>
  <c r="A20" i="20"/>
  <c r="A20" i="14"/>
  <c r="A22" i="32" s="1"/>
  <c r="A21" i="19"/>
  <c r="A21" i="11"/>
  <c r="A20" i="13"/>
  <c r="A21" i="23"/>
  <c r="A21" i="24"/>
  <c r="A20" i="25"/>
  <c r="A21" i="18"/>
  <c r="A23" i="33" l="1"/>
  <c r="A21" i="36"/>
  <c r="A22" i="34"/>
  <c r="A23" i="31"/>
  <c r="A22" i="30"/>
  <c r="A22" i="5"/>
  <c r="A22" i="17"/>
  <c r="A22" i="27"/>
  <c r="A21" i="14"/>
  <c r="A23" i="32" s="1"/>
  <c r="A22" i="19"/>
  <c r="A21" i="20"/>
  <c r="A22" i="11"/>
  <c r="A21" i="13"/>
  <c r="A22" i="23"/>
  <c r="A21" i="25"/>
  <c r="A22" i="18"/>
  <c r="A22" i="24"/>
  <c r="A24" i="33" l="1"/>
  <c r="A22" i="36"/>
  <c r="A23" i="34"/>
  <c r="A24" i="31"/>
  <c r="A23" i="30"/>
  <c r="A22" i="14"/>
  <c r="A24" i="32" s="1"/>
  <c r="A23" i="19"/>
  <c r="A22" i="13"/>
  <c r="A23" i="23"/>
  <c r="A23" i="24"/>
  <c r="A22" i="25"/>
  <c r="A22" i="20"/>
  <c r="A23" i="11"/>
  <c r="A23" i="18"/>
  <c r="A23" i="5"/>
  <c r="A23" i="17"/>
  <c r="A23" i="27"/>
  <c r="A25" i="33" l="1"/>
  <c r="A23" i="36"/>
  <c r="A24" i="34"/>
  <c r="A25" i="31"/>
  <c r="A24" i="30"/>
  <c r="A24" i="27"/>
  <c r="A23" i="14"/>
  <c r="A25" i="32" s="1"/>
  <c r="A24" i="19"/>
  <c r="A23" i="13"/>
  <c r="A24" i="23"/>
  <c r="A23" i="25"/>
  <c r="A24" i="11"/>
  <c r="A24" i="24"/>
  <c r="A24" i="18"/>
  <c r="A24" i="5"/>
  <c r="A24" i="17"/>
  <c r="A23" i="20"/>
  <c r="A26" i="33" l="1"/>
  <c r="A24" i="36"/>
  <c r="A25" i="34"/>
  <c r="A25" i="30"/>
  <c r="A26" i="31"/>
  <c r="A25" i="5"/>
  <c r="A25" i="17"/>
  <c r="A25" i="27"/>
  <c r="A24" i="20"/>
  <c r="A24" i="14"/>
  <c r="A25" i="19"/>
  <c r="A25" i="11"/>
  <c r="A24" i="13"/>
  <c r="A25" i="23"/>
  <c r="A25" i="24"/>
  <c r="A24" i="25"/>
  <c r="A25" i="18"/>
  <c r="A26" i="32" l="1"/>
  <c r="A25" i="36"/>
  <c r="A27" i="33"/>
  <c r="A26" i="34"/>
  <c r="A27" i="31"/>
  <c r="A26" i="30"/>
  <c r="A25" i="13"/>
  <c r="A25" i="20"/>
  <c r="A25" i="14"/>
  <c r="A26" i="19"/>
  <c r="A26" i="23"/>
  <c r="A26" i="24"/>
  <c r="A26" i="11"/>
  <c r="A26" i="17"/>
  <c r="A25" i="25"/>
  <c r="A26" i="18"/>
  <c r="A26" i="5"/>
  <c r="A26" i="27"/>
  <c r="A27" i="32" l="1"/>
  <c r="A26" i="36"/>
  <c r="A28" i="33"/>
  <c r="A38" i="36"/>
  <c r="A27" i="34"/>
  <c r="A28" i="31"/>
  <c r="A27" i="30"/>
  <c r="A26" i="14"/>
  <c r="A27" i="5"/>
  <c r="A27" i="17"/>
  <c r="A27" i="27"/>
  <c r="A26" i="20"/>
  <c r="A27" i="19"/>
  <c r="A27" i="11"/>
  <c r="A27" i="18"/>
  <c r="A26" i="13"/>
  <c r="A27" i="23"/>
  <c r="A27" i="24"/>
  <c r="A26" i="25"/>
  <c r="A28" i="32" l="1"/>
  <c r="A27" i="36"/>
  <c r="A29" i="33"/>
  <c r="A39" i="36"/>
  <c r="A28" i="34"/>
  <c r="A29" i="31"/>
  <c r="A28" i="30"/>
  <c r="A28" i="11"/>
  <c r="A28" i="27"/>
  <c r="A27" i="14"/>
  <c r="A28" i="19"/>
  <c r="A27" i="13"/>
  <c r="A27" i="20"/>
  <c r="A28" i="23"/>
  <c r="A28" i="24"/>
  <c r="A28" i="18"/>
  <c r="A28" i="5"/>
  <c r="A28" i="17"/>
  <c r="A27" i="25"/>
  <c r="A29" i="32" l="1"/>
  <c r="A28" i="36"/>
  <c r="A30" i="33"/>
  <c r="A40" i="36"/>
  <c r="A29" i="11"/>
  <c r="A29" i="34"/>
  <c r="A29" i="30"/>
  <c r="A30" i="31"/>
  <c r="A29" i="19"/>
  <c r="A28" i="13"/>
  <c r="A29" i="23"/>
  <c r="A29" i="24"/>
  <c r="A28" i="25"/>
  <c r="A29" i="18"/>
  <c r="A29" i="5"/>
  <c r="A29" i="17"/>
  <c r="A29" i="27"/>
  <c r="A28" i="20"/>
  <c r="A28" i="14"/>
  <c r="A30" i="32" l="1"/>
  <c r="A29" i="36"/>
  <c r="A31" i="33"/>
  <c r="A41" i="36"/>
  <c r="A30" i="11"/>
  <c r="A30" i="34"/>
  <c r="A31" i="31"/>
  <c r="A30" i="30"/>
  <c r="A29" i="13"/>
  <c r="A29" i="20"/>
  <c r="A30" i="18"/>
  <c r="A30" i="27"/>
  <c r="A30" i="17"/>
  <c r="A29" i="14"/>
  <c r="A30" i="19"/>
  <c r="A30" i="23"/>
  <c r="A30" i="24"/>
  <c r="A30" i="5"/>
  <c r="A29" i="25"/>
  <c r="A31" i="32" l="1"/>
  <c r="A30" i="36"/>
  <c r="A32" i="33"/>
  <c r="A42" i="36"/>
  <c r="A31" i="11"/>
  <c r="A31" i="34"/>
  <c r="A32" i="31"/>
  <c r="A31" i="30"/>
  <c r="A30" i="14"/>
  <c r="A31" i="5"/>
  <c r="A31" i="17"/>
  <c r="A31" i="27"/>
  <c r="A30" i="20"/>
  <c r="A31" i="18"/>
  <c r="A31" i="19"/>
  <c r="A30" i="13"/>
  <c r="A31" i="23"/>
  <c r="A31" i="24"/>
  <c r="A30" i="25"/>
  <c r="A32" i="32" l="1"/>
  <c r="A31" i="36"/>
  <c r="A33" i="33"/>
  <c r="A43" i="36"/>
  <c r="A32" i="11"/>
  <c r="A32" i="34"/>
  <c r="A33" i="31"/>
  <c r="A32" i="30"/>
  <c r="A32" i="23"/>
  <c r="A31" i="25"/>
  <c r="A32" i="18"/>
  <c r="A32" i="5"/>
  <c r="A32" i="17"/>
  <c r="A31" i="20"/>
  <c r="A32" i="27"/>
  <c r="A32" i="19"/>
  <c r="A31" i="13"/>
  <c r="A32" i="24"/>
  <c r="A33" i="32" l="1"/>
  <c r="A32" i="36"/>
  <c r="A34" i="33"/>
  <c r="A44" i="36"/>
  <c r="A33" i="34"/>
  <c r="A33" i="30"/>
  <c r="A34" i="31"/>
  <c r="A33" i="18"/>
  <c r="A32" i="13"/>
  <c r="A33" i="23"/>
  <c r="A33" i="24"/>
  <c r="A32" i="25"/>
  <c r="A33" i="19"/>
  <c r="A33" i="5"/>
  <c r="A33" i="17"/>
  <c r="A33" i="27"/>
  <c r="A32" i="20"/>
  <c r="A34" i="32" l="1"/>
  <c r="A33" i="36"/>
  <c r="A35" i="33"/>
  <c r="A45" i="36"/>
  <c r="A34" i="34"/>
  <c r="A35" i="31"/>
  <c r="A34" i="30"/>
  <c r="A34" i="17"/>
  <c r="A34" i="5"/>
  <c r="A33" i="25"/>
  <c r="A33" i="13"/>
  <c r="A33" i="20"/>
  <c r="A34" i="23"/>
  <c r="A35" i="32" l="1"/>
  <c r="A34" i="36"/>
  <c r="A36" i="33"/>
  <c r="A46" i="36"/>
  <c r="A35" i="34"/>
  <c r="A36" i="31"/>
  <c r="A35" i="30"/>
  <c r="A35" i="36"/>
  <c r="A35" i="5"/>
  <c r="A36" i="36" l="1"/>
  <c r="A36" i="32"/>
  <c r="A37" i="33"/>
  <c r="A47" i="36"/>
  <c r="A36" i="34"/>
  <c r="A37" i="31"/>
  <c r="A36" i="30"/>
  <c r="A36" i="5"/>
  <c r="A37" i="36" l="1"/>
  <c r="A48"/>
  <c r="A37" i="30"/>
  <c r="A38" i="31"/>
  <c r="A37" i="32"/>
  <c r="A38" i="33"/>
  <c r="A37" i="34"/>
  <c r="A37" i="5"/>
  <c r="D19" i="3"/>
  <c r="E19" s="1"/>
  <c r="D13"/>
  <c r="E13" s="1"/>
  <c r="D5"/>
  <c r="E5" s="1"/>
  <c r="D9"/>
  <c r="E9" s="1"/>
  <c r="A38" i="34" l="1"/>
  <c r="A39" i="33"/>
  <c r="A38" i="5"/>
  <c r="A38" i="30"/>
  <c r="A39" i="31"/>
  <c r="A38" i="32"/>
  <c r="A49" i="36"/>
  <c r="K44" i="11"/>
  <c r="K46"/>
  <c r="K45"/>
</calcChain>
</file>

<file path=xl/sharedStrings.xml><?xml version="1.0" encoding="utf-8"?>
<sst xmlns="http://schemas.openxmlformats.org/spreadsheetml/2006/main" count="343" uniqueCount="247">
  <si>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</si>
  <si>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</si>
  <si>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</si>
  <si>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</si>
  <si>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</si>
  <si>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</si>
  <si>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</si>
  <si>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</si>
  <si>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</si>
  <si>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</si>
  <si>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</si>
  <si>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</si>
  <si>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</si>
  <si>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</si>
  <si>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</si>
  <si>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</si>
  <si>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</si>
  <si>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</si>
  <si>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</si>
  <si>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</si>
  <si>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</si>
  <si>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</si>
  <si>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</si>
  <si>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</si>
  <si>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</si>
  <si>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</si>
  <si>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</si>
  <si>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</si>
  <si>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</si>
  <si>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</si>
  <si>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</si>
  <si>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</si>
  <si>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</si>
  <si>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</si>
  <si>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</si>
  <si>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</si>
  <si>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</si>
  <si>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</si>
  <si>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</si>
  <si>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</si>
  <si>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</si>
  <si>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</si>
  <si>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</si>
  <si>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</si>
  <si>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</si>
  <si>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</si>
  <si>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</si>
  <si>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</si>
  <si>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</si>
  <si>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</si>
  <si>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</si>
  <si>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</si>
  <si>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</si>
  <si>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</si>
  <si>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</si>
  <si>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</si>
  <si>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</si>
  <si>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</si>
  <si>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</si>
  <si>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</si>
  <si>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</si>
  <si>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</si>
  <si>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</si>
  <si>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</si>
  <si>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</si>
  <si>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</si>
  <si>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</si>
  <si>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</si>
  <si>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</si>
  <si>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</si>
  <si>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</si>
  <si>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</si>
  <si>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</si>
  <si>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</si>
  <si>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</si>
  <si>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</si>
  <si>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</si>
  <si>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</si>
  <si>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</si>
  <si>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</si>
  <si>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</si>
  <si>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</si>
  <si>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</si>
  <si>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</si>
  <si>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</si>
  <si>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</si>
  <si>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</si>
  <si>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</si>
  <si>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</si>
  <si>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</si>
  <si>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</si>
  <si>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</si>
  <si>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</si>
  <si>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</si>
  <si>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</si>
  <si>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</si>
  <si>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</si>
  <si>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</si>
  <si>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</si>
  <si>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</si>
  <si>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</si>
  <si>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</si>
  <si>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</si>
  <si>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</si>
  <si>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</si>
  <si>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</si>
  <si>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</si>
  <si>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</si>
  <si>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</si>
  <si>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</si>
  <si>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</si>
  <si>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</si>
  <si>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</si>
  <si>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</si>
  <si>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</si>
  <si>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</si>
  <si>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</si>
  <si>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</si>
  <si>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</si>
  <si>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</si>
  <si>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</si>
  <si>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</si>
  <si>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</si>
  <si>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</si>
  <si>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</si>
  <si>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</si>
  <si>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</si>
  <si>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</si>
  <si>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</si>
  <si>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</si>
  <si>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</si>
  <si>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</si>
  <si>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элементарной трудовой деятельностью
                                                                                                        </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</si>
  <si>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</si>
  <si>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</si>
  <si>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</si>
  <si>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</si>
  <si>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</si>
  <si>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</si>
  <si>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</si>
  <si>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</si>
  <si>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</si>
  <si>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</si>
  <si>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</si>
  <si>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</si>
  <si>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</si>
  <si>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</si>
  <si>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</si>
  <si>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</si>
  <si>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</si>
  <si>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</si>
  <si>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</si>
  <si>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</si>
  <si>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сформирован</t>
  </si>
  <si>
    <t>в стадии формирования</t>
  </si>
  <si>
    <t>не сформирован</t>
  </si>
  <si>
    <t>Может играть рядом, не мешать другим детям, подражать действиям сверстника.</t>
  </si>
  <si>
    <t>Эмоционально откликается на игру, предложенную взрослым, подражает его действиям, принимает игровую задачу.</t>
  </si>
  <si>
    <t>Самостоятельно выполняет игровые действия с предметами, осуществляет перенос действий с объекта на объект.</t>
  </si>
  <si>
    <t>Использует в игре замещение недостающего предмета.</t>
  </si>
  <si>
    <t>Общается в диалоге с воспитателем.</t>
  </si>
  <si>
    <t>В самостоятельной игре сопровождает речью свои действия.</t>
  </si>
  <si>
    <t>Следит за действиями героев кукольного театра.</t>
  </si>
  <si>
    <t>Выполняет простейшие трудовые действия (с помощью педагогов).</t>
  </si>
  <si>
    <t>Соблюдает элементарные правила поведения в детском саду.</t>
  </si>
  <si>
    <t>Узнаёт предметы по форме, цвету, величине.</t>
  </si>
  <si>
    <t>Различает четыре цвета спектра.</t>
  </si>
  <si>
    <t>Предметная деятельность</t>
  </si>
  <si>
    <r>
      <t>Природное окружение</t>
    </r>
    <r>
      <rPr>
        <sz val="11"/>
        <color rgb="FF000000"/>
        <rFont val="Times New Roman"/>
        <family val="1"/>
        <charset val="204"/>
      </rPr>
      <t xml:space="preserve">                                                                                            </t>
    </r>
  </si>
  <si>
    <t>Узнаёт и называет некоторых домашних и диких животных, их детёнышей.</t>
  </si>
  <si>
    <t>Различает  некоторые овощи,  фрукты (1-2 вида).</t>
  </si>
  <si>
    <t>Различает некоторые деревья ближайшего окружения (1—2 вида).</t>
  </si>
  <si>
    <t>Имеет  элементарные представления  о природных сезонных явлениях</t>
  </si>
  <si>
    <t>Умеет собирать двух- и трёхместные дидактические игрушки.</t>
  </si>
  <si>
    <t>Подбирает соответствующие детали-вкладыши при выборе из двух, а затем из трёх деталей.</t>
  </si>
  <si>
    <t>Разворачивает игру вокруг собственной постройки.</t>
  </si>
  <si>
    <t>Может поделиться информацией («Ворону видел»), пожаловаться на неудобство (замёрз, устал) и действия сверстника (отнимает).</t>
  </si>
  <si>
    <t>Сопровождает речью игровые и бытовые действия.</t>
  </si>
  <si>
    <t>Слушает небольшие рассказы без наглядного сопровождения.</t>
  </si>
  <si>
    <t>При повторном чтении проговаривает слова, небольшие фразы.</t>
  </si>
  <si>
    <t>Рассматривает иллюстрации в знакомых книжках с помощью педагога</t>
  </si>
  <si>
    <t>Знает, что карандашами, фломастерами, красками и кистью можно рисовать.</t>
  </si>
  <si>
    <t>Двигается в соответствии с характером музыки, начинает движение с первыми звуками музыки.</t>
  </si>
  <si>
    <t>Получает удовольствие от процесса выполнения движений.</t>
  </si>
  <si>
    <t>Участвует в несложных сюжетных подвижных играх, организованных взрослым.</t>
  </si>
  <si>
    <t>Воспроизводит простые движения по показу взрослого.</t>
  </si>
  <si>
    <t>Умеет ползать, подлезать под натянутую верёвку, перелезать через бревно, лежащее на полу.</t>
  </si>
  <si>
    <t>Умеет брать, держать, переносить, класть, бросать, катать мяч.</t>
  </si>
  <si>
    <t>Умеет ходить и бегать, не наталкиваясь на других детей.</t>
  </si>
  <si>
    <t>Умеет самостоятельно одеваться и раздеваться в определённой последовательности.</t>
  </si>
  <si>
    <t>При небольшой помощи взрослого пользуется индивидуальными предметами (носовым платком, салфеткой, полотенцем, расчёской, горшком).</t>
  </si>
  <si>
    <t>Умеет самостоятельно есть</t>
  </si>
  <si>
    <t>Природной окружение</t>
  </si>
  <si>
    <t>Природное окружение</t>
  </si>
  <si>
    <t>кол-во детей принявших участие</t>
  </si>
  <si>
    <t>Сооружает с помощью взрослого разнообразные постройки, используя большинство форм</t>
  </si>
  <si>
    <t>Различает границы листа бумаги</t>
  </si>
  <si>
    <t>Умеет отламывать от большого комка глины маленькие комочки, сплющивает их ладонями;  плотно прижимает друг к другу.</t>
  </si>
  <si>
    <t>Умеет рисовать замкнутую фигуру (круг, овал)</t>
  </si>
  <si>
    <t>Умеет выполнять движения: притопывать ногой, хлопать в ладоши, поворачивать кисти рук., приседать в такт.</t>
  </si>
  <si>
    <t>Может прыгать на двух ногах на месте.</t>
  </si>
  <si>
    <t>Ребенок интересуется окружающими предметами и активно действует с ними; эмоционально вовлечен в действия с игрушками и другими предметами; стремится проявлять настойчивость в достижении результата своих действий.</t>
  </si>
  <si>
    <t>Группирует однородные предметы по  признаку (цвет, форма, величина).</t>
  </si>
  <si>
    <t>Собирает  пирамидки (по цвету, величине)</t>
  </si>
  <si>
    <t>Ребенок владеет активной речью, включенной в общение; может обращаться с вопросами и просьбами; понимает речь взрослых; знает названия окружающих предметов и игрушек.</t>
  </si>
  <si>
    <t>Ребенок стремится к общению со взрослыми и активно подражает им в движениях и действиях; появляются игры, в которых ребенок воспроизводит действия взрослого.</t>
  </si>
  <si>
    <t>Наблюдает за действиями взсрослого в уголке природы</t>
  </si>
  <si>
    <t>Ребенок проявляет интерес к сверстникам; наблюдает за их действиями и подражает им.</t>
  </si>
  <si>
    <t>Ребенок проявляет интерес к стихам, песням и сказкам, рассматриванию картинки; стремится двигаться под музыку; эмоционально откликается на различные произведения культуры и искусства.</t>
  </si>
  <si>
    <t>Узнаёт знакомые мелодии,  подпевает отдельные фразы.</t>
  </si>
  <si>
    <t>У ребенка развита крупная моторика, он стремится осваивать различные виды движения (бег, лазанье, перешагивание и пр.).</t>
  </si>
  <si>
    <t xml:space="preserve">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
</t>
  </si>
  <si>
    <t xml:space="preserve">          Индивидуальная карта развития   </t>
  </si>
  <si>
    <t>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t>
  </si>
  <si>
    <t xml:space="preserve">Обогащение активного
словаря в процессе восприятия  художественной
литературы
</t>
  </si>
  <si>
    <t xml:space="preserve">Овладение элементарными нормами и правилами
здорового образа жизни
</t>
  </si>
  <si>
    <t xml:space="preserve">группа </t>
  </si>
  <si>
    <t>II мл. группа 9</t>
  </si>
  <si>
    <t>II мл. группа 10</t>
  </si>
  <si>
    <t>II мл. группа 11</t>
  </si>
  <si>
    <t>II мл. группа 12</t>
  </si>
  <si>
    <t>II мл. группа 13</t>
  </si>
  <si>
    <t>II мл. группа 14</t>
  </si>
  <si>
    <t>II мл. группа 15</t>
  </si>
  <si>
    <t>II мл. группа 16</t>
  </si>
  <si>
    <t>II мл. группа 17</t>
  </si>
  <si>
    <t>II мл. группа 18</t>
  </si>
  <si>
    <t>II мл. группа 19</t>
  </si>
  <si>
    <t>II мл. группа 20</t>
  </si>
  <si>
    <t>II мл. группа 21</t>
  </si>
  <si>
    <t>II мл. группа 22</t>
  </si>
  <si>
    <t>II мл. группа 23</t>
  </si>
  <si>
    <t>II мл. группа 24</t>
  </si>
  <si>
    <t>II мл. группа 25</t>
  </si>
  <si>
    <t>II мл. группа 26</t>
  </si>
  <si>
    <t>II мл. группа 27</t>
  </si>
  <si>
    <t>II мл. группа 28</t>
  </si>
  <si>
    <t>II мл. группа 29</t>
  </si>
  <si>
    <t>II мл. группа 30</t>
  </si>
  <si>
    <t>II мл. группа 31</t>
  </si>
  <si>
    <t>II мл. группа 32</t>
  </si>
  <si>
    <t>II мл. группа 33</t>
  </si>
  <si>
    <t>II мл. группа 34</t>
  </si>
  <si>
    <t>II мл. группа 35</t>
  </si>
  <si>
    <t>II мл. группа 36</t>
  </si>
  <si>
    <t>II мл. группа 37</t>
  </si>
  <si>
    <t>дата</t>
  </si>
</sst>
</file>

<file path=xl/styles.xml><?xml version="1.0" encoding="utf-8"?>
<styleSheet xmlns="http://schemas.openxmlformats.org/spreadsheetml/2006/main">
  <numFmts count="2">
    <numFmt numFmtId="164" formatCode="0.0"/>
    <numFmt numFmtId="165" formatCode="0.0%"/>
  </numFmts>
  <fonts count="40">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8"/>
      <color indexed="8"/>
      <name val="Calibri"/>
      <family val="2"/>
      <charset val="204"/>
    </font>
    <font>
      <b/>
      <sz val="16"/>
      <color indexed="8"/>
      <name val="Calibri"/>
      <family val="2"/>
      <charset val="204"/>
    </font>
    <font>
      <b/>
      <sz val="14"/>
      <color indexed="8"/>
      <name val="Times New Roman"/>
      <family val="1"/>
      <charset val="204"/>
    </font>
    <font>
      <b/>
      <sz val="11"/>
      <color theme="1"/>
      <name val="Calibri"/>
      <family val="2"/>
      <charset val="204"/>
      <scheme val="minor"/>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b/>
      <sz val="12"/>
      <name val="Times New Roman"/>
      <family val="1"/>
      <charset val="204"/>
    </font>
    <font>
      <b/>
      <sz val="16"/>
      <color indexed="8"/>
      <name val="Times New Roman"/>
      <family val="1"/>
      <charset val="204"/>
    </font>
    <font>
      <sz val="14"/>
      <color theme="0"/>
      <name val="Times New Roman"/>
      <family val="1"/>
      <charset val="204"/>
    </font>
    <font>
      <b/>
      <sz val="14"/>
      <color rgb="FFCCFF99"/>
      <name val="Times New Roman"/>
      <family val="1"/>
      <charset val="204"/>
    </font>
    <font>
      <sz val="10"/>
      <color theme="1"/>
      <name val="Times New Roman"/>
      <family val="1"/>
      <charset val="204"/>
    </font>
    <font>
      <sz val="11"/>
      <name val="Times New Roman"/>
      <family val="1"/>
      <charset val="204"/>
    </font>
    <font>
      <sz val="11"/>
      <color rgb="FF000000"/>
      <name val="Times New Roman"/>
      <family val="1"/>
      <charset val="204"/>
    </font>
    <font>
      <sz val="12"/>
      <color rgb="FF000000"/>
      <name val="Times New Roman"/>
      <family val="1"/>
      <charset val="204"/>
    </font>
    <font>
      <sz val="11"/>
      <color rgb="FF000000"/>
      <name val="Calibri"/>
      <family val="2"/>
      <charset val="204"/>
      <scheme val="minor"/>
    </font>
    <font>
      <sz val="12"/>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style="thin">
        <color indexed="64"/>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rgb="FF000000"/>
      </right>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441">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13" xfId="0" applyFont="1" applyBorder="1" applyAlignment="1">
      <alignment horizontal="center" vertical="top" wrapText="1"/>
    </xf>
    <xf numFmtId="0" fontId="11" fillId="0" borderId="14" xfId="0" applyFont="1" applyBorder="1" applyAlignment="1">
      <alignment horizontal="center" vertical="top" wrapText="1"/>
    </xf>
    <xf numFmtId="0" fontId="11"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1"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1" fillId="0" borderId="4" xfId="0" applyFont="1" applyBorder="1" applyAlignment="1">
      <alignment horizontal="center" vertical="top" wrapText="1"/>
    </xf>
    <xf numFmtId="0" fontId="11"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1"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1"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8" fillId="0" borderId="0" xfId="0" applyFont="1" applyAlignment="1">
      <alignment vertical="top" wrapText="1"/>
    </xf>
    <xf numFmtId="0" fontId="18" fillId="0" borderId="0" xfId="0" applyFont="1" applyAlignment="1">
      <alignment horizontal="justify" vertical="top"/>
    </xf>
    <xf numFmtId="0" fontId="0" fillId="0" borderId="0" xfId="0" applyAlignment="1">
      <alignment wrapText="1"/>
    </xf>
    <xf numFmtId="0" fontId="18" fillId="0" borderId="0" xfId="0" applyFont="1" applyAlignment="1">
      <alignment horizontal="left" vertical="top" wrapText="1"/>
    </xf>
    <xf numFmtId="0" fontId="0" fillId="0" borderId="0" xfId="0" applyAlignment="1">
      <alignment vertical="top" wrapText="1"/>
    </xf>
    <xf numFmtId="0" fontId="19" fillId="0" borderId="0" xfId="0" applyFont="1" applyAlignment="1">
      <alignment vertical="top" wrapText="1"/>
    </xf>
    <xf numFmtId="0" fontId="19" fillId="0" borderId="36" xfId="0" applyFont="1" applyBorder="1" applyAlignment="1">
      <alignment vertical="top" wrapText="1"/>
    </xf>
    <xf numFmtId="0" fontId="19" fillId="0" borderId="0" xfId="0" applyFont="1" applyAlignment="1">
      <alignment vertical="top"/>
    </xf>
    <xf numFmtId="0" fontId="0" fillId="0" borderId="0" xfId="0" applyBorder="1" applyProtection="1">
      <protection hidden="1"/>
    </xf>
    <xf numFmtId="0" fontId="0" fillId="0" borderId="0" xfId="0" applyBorder="1" applyAlignment="1" applyProtection="1">
      <alignment horizontal="center"/>
      <protection hidden="1"/>
    </xf>
    <xf numFmtId="0" fontId="7" fillId="0" borderId="0" xfId="0" applyFont="1" applyBorder="1" applyAlignment="1" applyProtection="1">
      <protection locked="0"/>
    </xf>
    <xf numFmtId="0" fontId="0" fillId="0" borderId="0" xfId="0" applyBorder="1" applyAlignment="1" applyProtection="1">
      <protection hidden="1"/>
    </xf>
    <xf numFmtId="0" fontId="0" fillId="0" borderId="0" xfId="0" applyBorder="1"/>
    <xf numFmtId="0" fontId="9" fillId="0" borderId="0" xfId="0" applyFont="1" applyBorder="1" applyProtection="1">
      <protection hidden="1"/>
    </xf>
    <xf numFmtId="0" fontId="0" fillId="0" borderId="27" xfId="0" applyBorder="1" applyProtection="1">
      <protection hidden="1"/>
    </xf>
    <xf numFmtId="0" fontId="17" fillId="0" borderId="0" xfId="0" applyNumberFormat="1" applyFont="1" applyBorder="1"/>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8" fillId="0" borderId="0" xfId="0" applyFont="1" applyBorder="1" applyAlignment="1" applyProtection="1">
      <alignment horizontal="center" vertical="center"/>
      <protection hidden="1"/>
    </xf>
    <xf numFmtId="0" fontId="18" fillId="0" borderId="0" xfId="0" applyFont="1" applyBorder="1" applyProtection="1">
      <protection hidden="1"/>
    </xf>
    <xf numFmtId="0" fontId="18" fillId="0" borderId="0" xfId="0" applyFont="1" applyBorder="1"/>
    <xf numFmtId="0" fontId="18" fillId="0" borderId="37" xfId="0" applyFont="1" applyBorder="1" applyAlignment="1">
      <alignment vertical="top" wrapText="1"/>
    </xf>
    <xf numFmtId="0" fontId="18" fillId="0" borderId="38" xfId="0" applyFont="1" applyBorder="1" applyAlignment="1">
      <alignment vertical="top" wrapText="1"/>
    </xf>
    <xf numFmtId="0" fontId="18" fillId="0" borderId="37" xfId="0" applyFont="1" applyBorder="1" applyAlignment="1">
      <alignment horizontal="justify" vertical="top" wrapText="1"/>
    </xf>
    <xf numFmtId="0" fontId="21" fillId="0" borderId="0" xfId="0" applyFont="1" applyBorder="1" applyAlignment="1">
      <alignment horizontal="left" vertical="center" wrapText="1"/>
    </xf>
    <xf numFmtId="0" fontId="21" fillId="0" borderId="0" xfId="0" applyFont="1" applyBorder="1" applyAlignment="1">
      <alignment horizontal="justify" vertical="center" wrapText="1"/>
    </xf>
    <xf numFmtId="0" fontId="18" fillId="0" borderId="38" xfId="0" applyFont="1" applyBorder="1" applyAlignment="1">
      <alignment horizontal="justify" vertical="top" wrapText="1"/>
    </xf>
    <xf numFmtId="0" fontId="21" fillId="0" borderId="27" xfId="0" applyFont="1" applyBorder="1" applyAlignment="1">
      <alignment horizontal="left" vertical="center" wrapText="1"/>
    </xf>
    <xf numFmtId="0" fontId="21" fillId="0" borderId="27" xfId="0" applyFont="1" applyBorder="1" applyAlignment="1">
      <alignment horizontal="justify" vertical="center" wrapText="1"/>
    </xf>
    <xf numFmtId="0" fontId="23" fillId="0" borderId="1" xfId="0" applyFont="1" applyBorder="1"/>
    <xf numFmtId="0" fontId="23" fillId="0" borderId="1" xfId="0" applyFont="1" applyBorder="1" applyProtection="1">
      <protection locked="0"/>
    </xf>
    <xf numFmtId="0" fontId="23" fillId="0" borderId="3" xfId="0" applyFont="1" applyBorder="1"/>
    <xf numFmtId="0" fontId="23" fillId="0" borderId="17" xfId="0" applyFont="1" applyBorder="1"/>
    <xf numFmtId="0" fontId="23" fillId="0" borderId="1" xfId="0" applyFont="1" applyBorder="1" applyAlignment="1">
      <alignment horizontal="center"/>
    </xf>
    <xf numFmtId="0" fontId="22" fillId="0" borderId="1" xfId="0" applyFont="1" applyBorder="1" applyAlignment="1">
      <alignment horizontal="center"/>
    </xf>
    <xf numFmtId="0" fontId="23" fillId="0" borderId="4" xfId="0" applyFont="1" applyBorder="1"/>
    <xf numFmtId="0" fontId="23" fillId="0" borderId="5" xfId="0" applyFont="1" applyBorder="1"/>
    <xf numFmtId="0" fontId="23" fillId="0" borderId="0" xfId="0" applyFont="1"/>
    <xf numFmtId="0" fontId="24" fillId="0" borderId="1" xfId="0" applyFont="1" applyBorder="1"/>
    <xf numFmtId="0" fontId="0" fillId="0" borderId="1" xfId="0" applyFont="1" applyBorder="1"/>
    <xf numFmtId="0" fontId="23" fillId="0" borderId="1" xfId="0" applyFont="1" applyBorder="1" applyAlignment="1" applyProtection="1">
      <protection locked="0"/>
    </xf>
    <xf numFmtId="0" fontId="23" fillId="0" borderId="1" xfId="0" applyFont="1" applyBorder="1" applyAlignment="1">
      <alignment vertical="center"/>
    </xf>
    <xf numFmtId="0" fontId="23" fillId="0" borderId="1" xfId="0" applyFont="1" applyBorder="1" applyAlignment="1"/>
    <xf numFmtId="0" fontId="24" fillId="0" borderId="1" xfId="0" applyFont="1" applyBorder="1" applyAlignment="1"/>
    <xf numFmtId="0" fontId="23" fillId="0" borderId="1"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9" xfId="0" applyFont="1" applyBorder="1" applyAlignment="1">
      <alignment horizontal="center" vertical="center" textRotation="90" wrapText="1"/>
    </xf>
    <xf numFmtId="0" fontId="24" fillId="0" borderId="5" xfId="0" applyFont="1" applyBorder="1" applyAlignment="1">
      <alignment horizontal="center" vertical="center" textRotation="90" wrapText="1"/>
    </xf>
    <xf numFmtId="0" fontId="23" fillId="0" borderId="1" xfId="0" applyFont="1" applyBorder="1" applyAlignment="1">
      <alignment horizontal="center" textRotation="90" wrapText="1"/>
    </xf>
    <xf numFmtId="0" fontId="23" fillId="0" borderId="1" xfId="0" applyFont="1" applyBorder="1" applyAlignment="1">
      <alignment textRotation="90" wrapText="1"/>
    </xf>
    <xf numFmtId="0" fontId="23" fillId="0" borderId="17" xfId="0" applyFont="1" applyBorder="1" applyAlignment="1">
      <alignment textRotation="90" wrapText="1"/>
    </xf>
    <xf numFmtId="0" fontId="23" fillId="0" borderId="1" xfId="0" applyFont="1" applyBorder="1" applyAlignment="1">
      <alignment textRotation="90"/>
    </xf>
    <xf numFmtId="0" fontId="26" fillId="0" borderId="1" xfId="0" applyFont="1" applyBorder="1" applyAlignment="1">
      <alignment textRotation="90"/>
    </xf>
    <xf numFmtId="0" fontId="23" fillId="0" borderId="40" xfId="0" applyFont="1" applyBorder="1"/>
    <xf numFmtId="0" fontId="24" fillId="0" borderId="11" xfId="0" applyFont="1" applyBorder="1" applyAlignment="1">
      <alignment horizontal="center" vertical="center" textRotation="90" wrapText="1"/>
    </xf>
    <xf numFmtId="0" fontId="23" fillId="0" borderId="3" xfId="0" applyFont="1" applyBorder="1" applyAlignment="1">
      <alignment vertical="center"/>
    </xf>
    <xf numFmtId="0" fontId="23" fillId="0" borderId="20" xfId="0" applyFont="1" applyBorder="1"/>
    <xf numFmtId="0" fontId="9" fillId="0" borderId="0" xfId="0" applyFont="1" applyBorder="1" applyAlignment="1">
      <alignment horizontal="center" vertical="top" wrapText="1"/>
    </xf>
    <xf numFmtId="0" fontId="0" fillId="0" borderId="0" xfId="0" applyBorder="1" applyAlignment="1">
      <alignment horizontal="center"/>
    </xf>
    <xf numFmtId="0" fontId="14" fillId="0" borderId="0" xfId="0" applyFont="1" applyBorder="1" applyAlignment="1">
      <alignment vertical="center" wrapText="1"/>
    </xf>
    <xf numFmtId="0" fontId="9" fillId="0" borderId="3" xfId="0" applyFont="1" applyBorder="1" applyAlignment="1">
      <alignment vertical="top" wrapText="1"/>
    </xf>
    <xf numFmtId="0" fontId="10" fillId="0" borderId="0" xfId="0" applyFont="1" applyBorder="1" applyAlignment="1">
      <alignment vertical="top" wrapText="1"/>
    </xf>
    <xf numFmtId="0" fontId="9" fillId="0" borderId="0" xfId="0" applyFont="1" applyBorder="1" applyAlignment="1">
      <alignment horizontal="justify" vertical="top" wrapText="1"/>
    </xf>
    <xf numFmtId="0" fontId="32" fillId="0" borderId="3" xfId="0" applyFont="1" applyBorder="1" applyAlignment="1" applyProtection="1">
      <alignment horizontal="center" vertical="center" wrapText="1"/>
      <protection hidden="1"/>
    </xf>
    <xf numFmtId="0" fontId="32" fillId="0" borderId="1" xfId="0" applyFont="1" applyBorder="1" applyAlignment="1" applyProtection="1">
      <alignment horizontal="center" wrapText="1"/>
      <protection hidden="1"/>
    </xf>
    <xf numFmtId="164" fontId="32" fillId="0" borderId="1" xfId="0" applyNumberFormat="1" applyFont="1" applyBorder="1" applyAlignment="1" applyProtection="1">
      <alignment horizontal="center" wrapText="1"/>
      <protection hidden="1"/>
    </xf>
    <xf numFmtId="164" fontId="32" fillId="3" borderId="1" xfId="0" applyNumberFormat="1" applyFont="1" applyFill="1" applyBorder="1" applyAlignment="1" applyProtection="1">
      <alignment horizontal="center" vertical="center" wrapText="1"/>
      <protection hidden="1"/>
    </xf>
    <xf numFmtId="2" fontId="33" fillId="5" borderId="1" xfId="0" applyNumberFormat="1" applyFont="1" applyFill="1" applyBorder="1" applyAlignment="1" applyProtection="1">
      <alignment horizontal="center"/>
      <protection hidden="1"/>
    </xf>
    <xf numFmtId="2" fontId="33" fillId="4" borderId="1" xfId="0" applyNumberFormat="1" applyFont="1" applyFill="1" applyBorder="1" applyAlignment="1" applyProtection="1">
      <alignment horizontal="center" vertical="center" wrapText="1"/>
      <protection hidden="1"/>
    </xf>
    <xf numFmtId="2" fontId="33" fillId="4" borderId="1" xfId="0" applyNumberFormat="1" applyFont="1" applyFill="1" applyBorder="1" applyAlignment="1" applyProtection="1">
      <alignment horizontal="center" wrapText="1"/>
      <protection hidden="1"/>
    </xf>
    <xf numFmtId="0" fontId="9" fillId="0" borderId="0" xfId="0" applyFont="1" applyFill="1" applyBorder="1" applyProtection="1">
      <protection hidden="1"/>
    </xf>
    <xf numFmtId="0" fontId="0" fillId="0" borderId="0" xfId="0" applyFill="1" applyBorder="1" applyProtection="1">
      <protection hidden="1"/>
    </xf>
    <xf numFmtId="0" fontId="0" fillId="0" borderId="27" xfId="0" applyFill="1" applyBorder="1" applyProtection="1">
      <protection hidden="1"/>
    </xf>
    <xf numFmtId="0" fontId="22" fillId="0" borderId="31" xfId="0" applyFont="1" applyBorder="1" applyAlignment="1">
      <alignment horizontal="center"/>
    </xf>
    <xf numFmtId="0" fontId="16" fillId="0" borderId="0" xfId="0" applyFont="1" applyBorder="1" applyAlignment="1" applyProtection="1">
      <alignment horizontal="center"/>
      <protection locked="0"/>
    </xf>
    <xf numFmtId="0" fontId="24" fillId="0" borderId="33" xfId="0" applyFont="1" applyBorder="1" applyAlignment="1">
      <alignment horizontal="center" vertical="center" textRotation="90" wrapText="1"/>
    </xf>
    <xf numFmtId="0" fontId="23" fillId="0" borderId="25" xfId="0" applyFont="1" applyBorder="1"/>
    <xf numFmtId="0" fontId="35" fillId="0" borderId="3" xfId="0" applyFont="1" applyBorder="1" applyAlignment="1">
      <alignment vertical="center"/>
    </xf>
    <xf numFmtId="0" fontId="37" fillId="0" borderId="2" xfId="0" applyFont="1" applyBorder="1" applyAlignment="1">
      <alignment vertical="center" textRotation="90" wrapText="1"/>
    </xf>
    <xf numFmtId="0" fontId="0" fillId="0" borderId="2" xfId="0" applyBorder="1" applyProtection="1">
      <protection locked="0"/>
    </xf>
    <xf numFmtId="0" fontId="26" fillId="0" borderId="4" xfId="0" applyFont="1" applyBorder="1"/>
    <xf numFmtId="0" fontId="26" fillId="0" borderId="5" xfId="0" applyFont="1" applyBorder="1"/>
    <xf numFmtId="0" fontId="26" fillId="0" borderId="12" xfId="0" applyFont="1" applyBorder="1"/>
    <xf numFmtId="0" fontId="35" fillId="0" borderId="1" xfId="0" applyFont="1" applyBorder="1"/>
    <xf numFmtId="0" fontId="35" fillId="0" borderId="1" xfId="0" applyFont="1" applyBorder="1" applyAlignment="1"/>
    <xf numFmtId="0" fontId="23" fillId="0" borderId="17" xfId="0" applyFont="1" applyBorder="1" applyProtection="1">
      <protection locked="0"/>
    </xf>
    <xf numFmtId="0" fontId="23" fillId="0" borderId="2" xfId="0" applyFont="1" applyBorder="1" applyProtection="1">
      <protection locked="0"/>
    </xf>
    <xf numFmtId="0" fontId="26" fillId="0" borderId="15" xfId="0" applyFont="1" applyBorder="1"/>
    <xf numFmtId="0" fontId="22" fillId="0" borderId="15" xfId="0" applyFont="1" applyBorder="1"/>
    <xf numFmtId="0" fontId="22" fillId="0" borderId="5" xfId="0" applyFont="1" applyBorder="1"/>
    <xf numFmtId="0" fontId="0" fillId="0" borderId="2" xfId="0" applyFont="1" applyBorder="1"/>
    <xf numFmtId="164" fontId="26" fillId="0" borderId="13" xfId="0" applyNumberFormat="1" applyFont="1" applyBorder="1"/>
    <xf numFmtId="164" fontId="26" fillId="0" borderId="4" xfId="0" applyNumberFormat="1" applyFont="1" applyBorder="1"/>
    <xf numFmtId="0" fontId="23" fillId="0" borderId="2" xfId="0" applyFont="1" applyBorder="1" applyAlignment="1" applyProtection="1">
      <protection locked="0"/>
    </xf>
    <xf numFmtId="0" fontId="26" fillId="0" borderId="5" xfId="0" applyFont="1" applyBorder="1" applyAlignment="1" applyProtection="1"/>
    <xf numFmtId="0" fontId="26" fillId="0" borderId="12" xfId="0" applyFont="1" applyBorder="1" applyAlignment="1" applyProtection="1"/>
    <xf numFmtId="0" fontId="22" fillId="0" borderId="5" xfId="0" applyFont="1" applyBorder="1" applyAlignment="1" applyProtection="1"/>
    <xf numFmtId="0" fontId="22" fillId="0" borderId="12" xfId="0" applyFont="1" applyBorder="1" applyAlignment="1" applyProtection="1"/>
    <xf numFmtId="0" fontId="23" fillId="0" borderId="2" xfId="0" applyFont="1" applyBorder="1"/>
    <xf numFmtId="0" fontId="23" fillId="0" borderId="2" xfId="0" applyFont="1" applyBorder="1" applyAlignment="1"/>
    <xf numFmtId="0" fontId="23" fillId="0" borderId="2" xfId="0" applyFont="1" applyBorder="1" applyAlignment="1">
      <alignment horizontal="center" vertical="center" textRotation="90" wrapText="1"/>
    </xf>
    <xf numFmtId="0" fontId="22" fillId="0" borderId="5" xfId="0" applyFont="1" applyBorder="1" applyProtection="1"/>
    <xf numFmtId="0" fontId="22" fillId="0" borderId="12" xfId="0" applyFont="1" applyBorder="1" applyProtection="1"/>
    <xf numFmtId="0" fontId="23" fillId="0" borderId="2" xfId="0" applyFont="1" applyBorder="1" applyAlignment="1">
      <alignment horizontal="center"/>
    </xf>
    <xf numFmtId="164" fontId="22" fillId="0" borderId="4" xfId="0" applyNumberFormat="1" applyFont="1" applyBorder="1" applyProtection="1"/>
    <xf numFmtId="0" fontId="34" fillId="0" borderId="1" xfId="0" applyFont="1" applyBorder="1" applyAlignment="1">
      <alignment horizontal="center" vertical="center" textRotation="90" wrapText="1"/>
    </xf>
    <xf numFmtId="0" fontId="18" fillId="0" borderId="0" xfId="0" applyFont="1" applyBorder="1" applyAlignment="1">
      <alignment horizontal="center"/>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1" fillId="0" borderId="0" xfId="0" applyFont="1" applyBorder="1" applyAlignment="1">
      <alignment vertical="center" wrapText="1"/>
    </xf>
    <xf numFmtId="0" fontId="32" fillId="0" borderId="1" xfId="0" applyFont="1" applyBorder="1" applyAlignment="1" applyProtection="1">
      <alignment horizontal="center" vertical="center"/>
      <protection hidden="1"/>
    </xf>
    <xf numFmtId="9" fontId="30" fillId="0" borderId="1" xfId="1" applyFont="1" applyBorder="1" applyAlignment="1" applyProtection="1">
      <alignment horizontal="center" vertical="center" wrapText="1"/>
      <protection hidden="1"/>
    </xf>
    <xf numFmtId="9" fontId="12" fillId="0" borderId="1" xfId="1"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wrapText="1"/>
      <protection hidden="1"/>
    </xf>
    <xf numFmtId="0" fontId="12" fillId="0" borderId="3" xfId="0" applyFont="1" applyBorder="1" applyAlignment="1" applyProtection="1">
      <alignment horizontal="center" vertical="center" wrapText="1"/>
      <protection hidden="1"/>
    </xf>
    <xf numFmtId="0" fontId="0" fillId="0" borderId="0" xfId="0" applyFill="1" applyBorder="1" applyAlignment="1" applyProtection="1">
      <protection hidden="1"/>
    </xf>
    <xf numFmtId="0" fontId="18" fillId="0" borderId="46" xfId="0" applyFont="1" applyBorder="1" applyAlignment="1">
      <alignment horizontal="justify" vertical="top" wrapText="1"/>
    </xf>
    <xf numFmtId="0" fontId="18" fillId="0" borderId="46" xfId="0" applyFont="1" applyBorder="1" applyAlignment="1">
      <alignment vertical="top" wrapText="1"/>
    </xf>
    <xf numFmtId="0" fontId="9" fillId="0" borderId="3" xfId="0" applyFont="1" applyBorder="1" applyAlignment="1">
      <alignment horizontal="justify" vertical="top" wrapText="1"/>
    </xf>
    <xf numFmtId="0" fontId="0" fillId="0" borderId="0" xfId="0" applyBorder="1" applyAlignment="1"/>
    <xf numFmtId="0" fontId="36" fillId="0" borderId="1" xfId="0" applyFont="1" applyBorder="1" applyProtection="1">
      <protection locked="0"/>
    </xf>
    <xf numFmtId="0" fontId="36" fillId="0" borderId="2" xfId="0" applyFont="1" applyBorder="1" applyProtection="1">
      <protection locked="0"/>
    </xf>
    <xf numFmtId="0" fontId="36" fillId="0" borderId="3" xfId="0" applyFont="1" applyBorder="1" applyProtection="1">
      <protection locked="0"/>
    </xf>
    <xf numFmtId="0" fontId="36" fillId="0" borderId="18" xfId="0" applyFont="1" applyBorder="1" applyProtection="1">
      <protection locked="0"/>
    </xf>
    <xf numFmtId="0" fontId="36" fillId="0" borderId="11" xfId="0" applyFont="1" applyBorder="1" applyProtection="1">
      <protection locked="0"/>
    </xf>
    <xf numFmtId="0" fontId="36" fillId="0" borderId="25" xfId="0" applyFont="1" applyBorder="1" applyProtection="1">
      <protection locked="0"/>
    </xf>
    <xf numFmtId="0" fontId="38" fillId="0" borderId="2" xfId="0" applyFont="1" applyBorder="1" applyProtection="1">
      <protection locked="0"/>
    </xf>
    <xf numFmtId="0" fontId="38" fillId="0" borderId="18" xfId="0" applyFont="1" applyBorder="1" applyProtection="1">
      <protection locked="0"/>
    </xf>
    <xf numFmtId="0" fontId="36" fillId="0" borderId="18" xfId="0" applyFont="1" applyBorder="1" applyAlignment="1" applyProtection="1">
      <alignment vertical="top"/>
      <protection locked="0"/>
    </xf>
    <xf numFmtId="0" fontId="36" fillId="0" borderId="17" xfId="0" applyFont="1" applyBorder="1" applyProtection="1">
      <protection locked="0"/>
    </xf>
    <xf numFmtId="0" fontId="36" fillId="0" borderId="20" xfId="0" applyFont="1" applyBorder="1" applyProtection="1">
      <protection locked="0"/>
    </xf>
    <xf numFmtId="9" fontId="23" fillId="0" borderId="1" xfId="1" applyFont="1" applyBorder="1"/>
    <xf numFmtId="0" fontId="23" fillId="0" borderId="11" xfId="0" applyFont="1" applyBorder="1"/>
    <xf numFmtId="0" fontId="23" fillId="0" borderId="18" xfId="0" applyFont="1" applyBorder="1"/>
    <xf numFmtId="0" fontId="26" fillId="6" borderId="1" xfId="0" applyFont="1" applyFill="1" applyBorder="1" applyAlignment="1">
      <alignment wrapText="1"/>
    </xf>
    <xf numFmtId="164" fontId="23" fillId="0" borderId="2" xfId="1" applyNumberFormat="1" applyFont="1" applyBorder="1"/>
    <xf numFmtId="0" fontId="23" fillId="0" borderId="2" xfId="1" applyNumberFormat="1" applyFont="1" applyBorder="1"/>
    <xf numFmtId="1" fontId="23" fillId="0" borderId="2" xfId="1" applyNumberFormat="1" applyFont="1" applyBorder="1"/>
    <xf numFmtId="0" fontId="26" fillId="6" borderId="17" xfId="0" applyFont="1" applyFill="1" applyBorder="1" applyAlignment="1" applyProtection="1">
      <alignment horizontal="center"/>
      <protection locked="0"/>
    </xf>
    <xf numFmtId="164" fontId="22" fillId="0" borderId="4" xfId="0" applyNumberFormat="1" applyFont="1" applyBorder="1" applyAlignment="1" applyProtection="1"/>
    <xf numFmtId="0" fontId="26" fillId="0" borderId="0" xfId="0" applyFont="1" applyAlignment="1"/>
    <xf numFmtId="0" fontId="26" fillId="0" borderId="0" xfId="0" applyFont="1" applyAlignment="1">
      <alignment horizontal="center"/>
    </xf>
    <xf numFmtId="0" fontId="34" fillId="0" borderId="43" xfId="0" applyFont="1" applyBorder="1" applyAlignment="1">
      <alignment horizontal="center" vertical="center" textRotation="90" wrapText="1"/>
    </xf>
    <xf numFmtId="164" fontId="23" fillId="0" borderId="4" xfId="0" applyNumberFormat="1" applyFont="1" applyBorder="1"/>
    <xf numFmtId="1" fontId="23" fillId="0" borderId="4" xfId="0" applyNumberFormat="1" applyFont="1" applyBorder="1"/>
    <xf numFmtId="0" fontId="23" fillId="0" borderId="0" xfId="0" applyFont="1" applyBorder="1"/>
    <xf numFmtId="0" fontId="23" fillId="0" borderId="26" xfId="0" applyFont="1" applyBorder="1"/>
    <xf numFmtId="0" fontId="26" fillId="0" borderId="1" xfId="0" applyFont="1" applyBorder="1" applyAlignment="1">
      <alignment horizontal="center" vertical="center" wrapText="1"/>
    </xf>
    <xf numFmtId="0" fontId="26" fillId="0" borderId="1" xfId="0" applyFont="1" applyBorder="1" applyAlignment="1">
      <alignment vertical="center" wrapText="1"/>
    </xf>
    <xf numFmtId="164" fontId="23" fillId="0" borderId="1" xfId="0" applyNumberFormat="1" applyFont="1" applyBorder="1"/>
    <xf numFmtId="0" fontId="25" fillId="7" borderId="1" xfId="0" applyFont="1" applyFill="1" applyBorder="1" applyAlignment="1">
      <alignment vertical="center" wrapText="1"/>
    </xf>
    <xf numFmtId="0" fontId="26" fillId="6" borderId="1" xfId="0" applyFont="1" applyFill="1" applyBorder="1" applyAlignment="1">
      <alignment horizontal="center" vertical="center"/>
    </xf>
    <xf numFmtId="0" fontId="36" fillId="0" borderId="1" xfId="0" applyFont="1" applyBorder="1"/>
    <xf numFmtId="0" fontId="23" fillId="0" borderId="8" xfId="0" applyFont="1" applyBorder="1"/>
    <xf numFmtId="0" fontId="22" fillId="0" borderId="1" xfId="0" applyFont="1" applyBorder="1" applyAlignment="1" applyProtection="1">
      <alignment horizontal="center" vertical="center" wrapText="1"/>
      <protection hidden="1"/>
    </xf>
    <xf numFmtId="164" fontId="26" fillId="0" borderId="6" xfId="0" applyNumberFormat="1" applyFont="1" applyBorder="1"/>
    <xf numFmtId="0" fontId="24" fillId="0" borderId="11" xfId="0" applyFont="1" applyBorder="1" applyProtection="1">
      <protection locked="0"/>
    </xf>
    <xf numFmtId="0" fontId="23" fillId="0" borderId="11" xfId="0" applyFont="1" applyBorder="1" applyProtection="1">
      <protection locked="0"/>
    </xf>
    <xf numFmtId="0" fontId="0" fillId="0" borderId="17" xfId="0" applyBorder="1" applyProtection="1">
      <protection locked="0"/>
    </xf>
    <xf numFmtId="0" fontId="26" fillId="0" borderId="13" xfId="0" applyFont="1" applyBorder="1"/>
    <xf numFmtId="0" fontId="26" fillId="0" borderId="6" xfId="0" applyFont="1" applyBorder="1"/>
    <xf numFmtId="164" fontId="22" fillId="0" borderId="13" xfId="0" applyNumberFormat="1" applyFont="1" applyBorder="1" applyProtection="1"/>
    <xf numFmtId="0" fontId="22" fillId="0" borderId="15" xfId="0" applyFont="1" applyBorder="1" applyProtection="1"/>
    <xf numFmtId="164" fontId="22" fillId="0" borderId="6" xfId="0" applyNumberFormat="1" applyFont="1" applyBorder="1" applyProtection="1"/>
    <xf numFmtId="0" fontId="23" fillId="0" borderId="17" xfId="0" applyFont="1" applyBorder="1" applyAlignment="1" applyProtection="1">
      <protection locked="0"/>
    </xf>
    <xf numFmtId="0" fontId="26" fillId="0" borderId="15" xfId="0" applyFont="1" applyBorder="1" applyAlignment="1" applyProtection="1"/>
    <xf numFmtId="0" fontId="22" fillId="0" borderId="15" xfId="0" applyFont="1" applyBorder="1" applyAlignment="1" applyProtection="1"/>
    <xf numFmtId="164" fontId="22" fillId="0" borderId="40" xfId="0" applyNumberFormat="1" applyFont="1" applyBorder="1" applyProtection="1"/>
    <xf numFmtId="0" fontId="26" fillId="0" borderId="1" xfId="0" applyFont="1" applyBorder="1" applyAlignment="1">
      <alignment horizontal="center"/>
    </xf>
    <xf numFmtId="0" fontId="26" fillId="0" borderId="1" xfId="0" applyFont="1" applyBorder="1" applyAlignment="1"/>
    <xf numFmtId="0" fontId="23" fillId="0" borderId="1" xfId="0" applyFont="1" applyBorder="1" applyAlignment="1">
      <alignment horizontal="center"/>
    </xf>
    <xf numFmtId="0" fontId="20" fillId="0" borderId="0" xfId="0" applyFont="1" applyBorder="1" applyAlignment="1" applyProtection="1">
      <protection hidden="1"/>
    </xf>
    <xf numFmtId="0" fontId="31" fillId="0" borderId="0" xfId="0" applyFont="1" applyBorder="1" applyAlignment="1">
      <alignment vertical="center" wrapText="1"/>
    </xf>
    <xf numFmtId="0" fontId="9" fillId="0" borderId="3"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22" fillId="0" borderId="12" xfId="0" applyFont="1" applyBorder="1"/>
    <xf numFmtId="0" fontId="22" fillId="0" borderId="51" xfId="0" applyFont="1" applyBorder="1" applyProtection="1"/>
    <xf numFmtId="164" fontId="26" fillId="0" borderId="13" xfId="0" applyNumberFormat="1" applyFont="1" applyBorder="1" applyAlignment="1" applyProtection="1"/>
    <xf numFmtId="164" fontId="26" fillId="0" borderId="4" xfId="0" applyNumberFormat="1" applyFont="1" applyBorder="1" applyAlignment="1" applyProtection="1"/>
    <xf numFmtId="164" fontId="26" fillId="0" borderId="6" xfId="0" applyNumberFormat="1" applyFont="1" applyBorder="1" applyAlignment="1" applyProtection="1"/>
    <xf numFmtId="164" fontId="22" fillId="0" borderId="13" xfId="0" applyNumberFormat="1" applyFont="1" applyBorder="1"/>
    <xf numFmtId="164" fontId="22" fillId="0" borderId="4" xfId="0" applyNumberFormat="1" applyFont="1" applyBorder="1"/>
    <xf numFmtId="164" fontId="22" fillId="0" borderId="6" xfId="0" applyNumberFormat="1" applyFont="1" applyBorder="1"/>
    <xf numFmtId="164" fontId="25" fillId="0" borderId="13" xfId="0" applyNumberFormat="1" applyFont="1" applyBorder="1" applyProtection="1"/>
    <xf numFmtId="164" fontId="25" fillId="0" borderId="4" xfId="0" applyNumberFormat="1" applyFont="1" applyBorder="1" applyProtection="1"/>
    <xf numFmtId="164" fontId="25" fillId="0" borderId="6" xfId="0" applyNumberFormat="1" applyFont="1" applyBorder="1" applyProtection="1"/>
    <xf numFmtId="164" fontId="22" fillId="0" borderId="13" xfId="0" applyNumberFormat="1" applyFont="1" applyBorder="1" applyAlignment="1" applyProtection="1"/>
    <xf numFmtId="164" fontId="22" fillId="0" borderId="6" xfId="0" applyNumberFormat="1" applyFont="1" applyBorder="1" applyAlignment="1" applyProtection="1"/>
    <xf numFmtId="0" fontId="24" fillId="0" borderId="1" xfId="0" applyNumberFormat="1" applyFont="1" applyBorder="1" applyAlignment="1">
      <alignment horizontal="center"/>
    </xf>
    <xf numFmtId="0" fontId="24" fillId="0" borderId="1" xfId="0" applyNumberFormat="1" applyFont="1" applyBorder="1"/>
    <xf numFmtId="0" fontId="23" fillId="0" borderId="1" xfId="0" applyFont="1" applyBorder="1" applyAlignment="1">
      <alignment horizontal="center" wrapText="1"/>
    </xf>
    <xf numFmtId="165" fontId="23" fillId="0" borderId="1" xfId="1" applyNumberFormat="1" applyFont="1" applyBorder="1"/>
    <xf numFmtId="0" fontId="24" fillId="0" borderId="40" xfId="0" applyFont="1" applyBorder="1" applyAlignment="1">
      <alignment horizontal="center" vertical="center" textRotation="90" wrapText="1"/>
    </xf>
    <xf numFmtId="0" fontId="24" fillId="0" borderId="51" xfId="0" applyFont="1" applyBorder="1" applyAlignment="1">
      <alignment horizontal="center" vertical="center" textRotation="90" wrapText="1"/>
    </xf>
    <xf numFmtId="0" fontId="24" fillId="0" borderId="20" xfId="0" applyFont="1" applyBorder="1" applyAlignment="1">
      <alignment horizontal="center" vertical="center" textRotation="90" wrapText="1"/>
    </xf>
    <xf numFmtId="0" fontId="26" fillId="0" borderId="0" xfId="0" applyFont="1" applyProtection="1">
      <protection locked="0"/>
    </xf>
    <xf numFmtId="9" fontId="27" fillId="0" borderId="1" xfId="1" applyFont="1" applyBorder="1" applyAlignment="1">
      <alignment horizontal="center" vertical="center" wrapText="1"/>
    </xf>
    <xf numFmtId="0" fontId="36" fillId="0" borderId="1" xfId="0" applyFont="1" applyBorder="1" applyAlignment="1">
      <alignment vertical="center"/>
    </xf>
    <xf numFmtId="0" fontId="36" fillId="0" borderId="3" xfId="0" applyFont="1" applyBorder="1" applyAlignment="1">
      <alignment vertical="center"/>
    </xf>
    <xf numFmtId="0" fontId="38" fillId="0" borderId="3" xfId="0" applyFont="1" applyBorder="1" applyProtection="1">
      <protection locked="0"/>
    </xf>
    <xf numFmtId="0" fontId="38" fillId="0" borderId="25" xfId="0" applyFont="1" applyBorder="1" applyProtection="1">
      <protection locked="0"/>
    </xf>
    <xf numFmtId="0" fontId="12" fillId="5" borderId="1" xfId="0" applyFont="1" applyFill="1" applyBorder="1" applyAlignment="1" applyProtection="1">
      <alignment horizontal="center" vertical="center" wrapText="1"/>
      <protection hidden="1"/>
    </xf>
    <xf numFmtId="0" fontId="39" fillId="5" borderId="1" xfId="0" applyFont="1" applyFill="1" applyBorder="1" applyAlignment="1" applyProtection="1">
      <alignment horizontal="center"/>
      <protection hidden="1"/>
    </xf>
    <xf numFmtId="0" fontId="18" fillId="0" borderId="1" xfId="0" applyFont="1" applyBorder="1" applyAlignment="1">
      <alignment horizontal="center" vertical="center" wrapText="1"/>
    </xf>
    <xf numFmtId="0" fontId="28" fillId="0" borderId="23" xfId="0" applyFont="1" applyBorder="1" applyAlignment="1" applyProtection="1">
      <alignment vertical="center" wrapText="1"/>
      <protection hidden="1"/>
    </xf>
    <xf numFmtId="164" fontId="32" fillId="3" borderId="8" xfId="0" applyNumberFormat="1" applyFont="1" applyFill="1" applyBorder="1" applyAlignment="1" applyProtection="1">
      <alignment vertical="center" wrapText="1"/>
      <protection hidden="1"/>
    </xf>
    <xf numFmtId="9" fontId="27" fillId="0" borderId="8" xfId="1" applyFont="1" applyBorder="1" applyAlignment="1">
      <alignment horizontal="center" vertical="center" wrapText="1"/>
    </xf>
    <xf numFmtId="0" fontId="23" fillId="0" borderId="1" xfId="0" applyFont="1" applyBorder="1" applyAlignment="1">
      <alignment horizontal="center"/>
    </xf>
    <xf numFmtId="0" fontId="22" fillId="0" borderId="1" xfId="0" applyFont="1" applyBorder="1" applyAlignment="1">
      <alignment horizontal="center"/>
    </xf>
    <xf numFmtId="0" fontId="22" fillId="0" borderId="1" xfId="0" applyFont="1" applyBorder="1" applyAlignment="1">
      <alignment horizontal="center" vertical="center" wrapText="1"/>
    </xf>
    <xf numFmtId="0" fontId="22" fillId="0" borderId="1" xfId="0" applyFont="1" applyBorder="1" applyAlignment="1">
      <alignment horizontal="center" wrapText="1"/>
    </xf>
    <xf numFmtId="0" fontId="23" fillId="0" borderId="8" xfId="0" applyFont="1" applyBorder="1" applyAlignment="1">
      <alignment horizontal="center"/>
    </xf>
    <xf numFmtId="0" fontId="23" fillId="0" borderId="3" xfId="0" applyFont="1" applyBorder="1" applyAlignment="1">
      <alignment horizontal="center"/>
    </xf>
    <xf numFmtId="0" fontId="23" fillId="0" borderId="8" xfId="0" applyFont="1" applyBorder="1" applyAlignment="1">
      <alignment horizontal="center" wrapText="1"/>
    </xf>
    <xf numFmtId="0" fontId="23" fillId="0" borderId="3" xfId="0" applyFont="1" applyBorder="1" applyAlignment="1">
      <alignment horizontal="center" wrapText="1"/>
    </xf>
    <xf numFmtId="0" fontId="23" fillId="0" borderId="32" xfId="0" applyFont="1" applyBorder="1" applyAlignment="1">
      <alignment horizontal="center"/>
    </xf>
    <xf numFmtId="0" fontId="23" fillId="0" borderId="23" xfId="0" applyFont="1" applyBorder="1" applyAlignment="1">
      <alignment horizontal="center"/>
    </xf>
    <xf numFmtId="0" fontId="34" fillId="0" borderId="43" xfId="0" applyFont="1" applyBorder="1" applyAlignment="1">
      <alignment horizontal="center"/>
    </xf>
    <xf numFmtId="0" fontId="34" fillId="0" borderId="26" xfId="0" applyFont="1" applyBorder="1" applyAlignment="1">
      <alignment horizontal="center"/>
    </xf>
    <xf numFmtId="0" fontId="23" fillId="0" borderId="43" xfId="0" applyFont="1" applyBorder="1" applyAlignment="1">
      <alignment horizontal="center"/>
    </xf>
    <xf numFmtId="0" fontId="23" fillId="0" borderId="26" xfId="0" applyFont="1" applyBorder="1" applyAlignment="1">
      <alignment horizontal="center"/>
    </xf>
    <xf numFmtId="0" fontId="36" fillId="0" borderId="1" xfId="0" applyFont="1" applyBorder="1" applyAlignment="1">
      <alignment horizontal="center"/>
    </xf>
    <xf numFmtId="0" fontId="25" fillId="0" borderId="1" xfId="0" applyFont="1" applyBorder="1" applyAlignment="1">
      <alignment horizontal="center" vertical="top" wrapText="1"/>
    </xf>
    <xf numFmtId="0" fontId="25" fillId="0" borderId="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 xfId="0" applyFont="1" applyBorder="1" applyAlignment="1">
      <alignment horizontal="center"/>
    </xf>
    <xf numFmtId="0" fontId="36" fillId="0" borderId="1" xfId="0" applyFont="1" applyBorder="1" applyAlignment="1">
      <alignment horizontal="center" wrapText="1"/>
    </xf>
    <xf numFmtId="0" fontId="25" fillId="0" borderId="48" xfId="0" applyFont="1" applyBorder="1" applyAlignment="1">
      <alignment horizontal="center"/>
    </xf>
    <xf numFmtId="0" fontId="25" fillId="0" borderId="49" xfId="0" applyFont="1" applyBorder="1" applyAlignment="1">
      <alignment horizontal="center"/>
    </xf>
    <xf numFmtId="0" fontId="25" fillId="0" borderId="33" xfId="0" applyFont="1" applyBorder="1" applyAlignment="1">
      <alignment horizontal="center" vertical="center" wrapText="1"/>
    </xf>
    <xf numFmtId="0" fontId="25" fillId="0" borderId="23" xfId="0" applyFont="1" applyBorder="1" applyAlignment="1">
      <alignment horizontal="center" vertical="center" wrapText="1"/>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4"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32" xfId="0" applyFont="1" applyBorder="1" applyAlignment="1">
      <alignment horizontal="center"/>
    </xf>
    <xf numFmtId="0" fontId="8" fillId="0" borderId="33"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5"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8" xfId="0" applyFont="1" applyBorder="1" applyAlignment="1">
      <alignment horizontal="center" vertical="top" wrapText="1"/>
    </xf>
    <xf numFmtId="0" fontId="5" fillId="0" borderId="31" xfId="0" applyFont="1" applyBorder="1" applyAlignment="1">
      <alignment horizontal="center" vertical="top" wrapText="1"/>
    </xf>
    <xf numFmtId="0" fontId="5" fillId="0" borderId="29"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23" fillId="0" borderId="1" xfId="0" applyFont="1" applyBorder="1" applyAlignment="1">
      <alignment horizontal="center"/>
    </xf>
    <xf numFmtId="0" fontId="22" fillId="0" borderId="8"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45" xfId="0" applyFont="1" applyBorder="1" applyAlignment="1">
      <alignment horizontal="center"/>
    </xf>
    <xf numFmtId="0" fontId="22" fillId="0" borderId="24" xfId="0" applyFont="1" applyBorder="1" applyAlignment="1">
      <alignment horizontal="center"/>
    </xf>
    <xf numFmtId="0" fontId="22" fillId="0" borderId="48" xfId="0" applyFont="1" applyBorder="1" applyAlignment="1">
      <alignment horizontal="center"/>
    </xf>
    <xf numFmtId="0" fontId="22" fillId="0" borderId="49" xfId="0" applyFont="1" applyBorder="1" applyAlignment="1">
      <alignment horizontal="center"/>
    </xf>
    <xf numFmtId="0" fontId="24" fillId="0" borderId="8" xfId="0" applyFont="1" applyBorder="1" applyAlignment="1">
      <alignment horizontal="center" wrapText="1"/>
    </xf>
    <xf numFmtId="0" fontId="24" fillId="0" borderId="3" xfId="0" applyFont="1" applyBorder="1" applyAlignment="1">
      <alignment horizontal="center" wrapText="1"/>
    </xf>
    <xf numFmtId="0" fontId="24" fillId="0" borderId="8" xfId="0" applyFont="1" applyBorder="1" applyAlignment="1">
      <alignment horizontal="center"/>
    </xf>
    <xf numFmtId="0" fontId="24" fillId="0" borderId="3" xfId="0" applyFont="1" applyBorder="1" applyAlignment="1">
      <alignment horizontal="center"/>
    </xf>
    <xf numFmtId="0" fontId="23" fillId="0" borderId="47" xfId="0" applyFont="1" applyBorder="1" applyAlignment="1">
      <alignment horizontal="center" vertical="center" textRotation="90" wrapText="1"/>
    </xf>
    <xf numFmtId="0" fontId="23" fillId="0" borderId="44" xfId="0" applyFont="1" applyBorder="1" applyAlignment="1">
      <alignment horizontal="center" vertical="center" textRotation="90" wrapText="1"/>
    </xf>
    <xf numFmtId="0" fontId="22" fillId="0" borderId="50" xfId="0" applyFont="1" applyBorder="1" applyAlignment="1">
      <alignment horizontal="center"/>
    </xf>
    <xf numFmtId="0" fontId="22" fillId="0" borderId="27" xfId="0" applyFont="1" applyBorder="1" applyAlignment="1">
      <alignment horizontal="center"/>
    </xf>
    <xf numFmtId="0" fontId="27" fillId="0" borderId="45" xfId="0" applyFont="1" applyBorder="1" applyAlignment="1">
      <alignment horizontal="center" wrapText="1"/>
    </xf>
    <xf numFmtId="0" fontId="27" fillId="0" borderId="24" xfId="0" applyFont="1" applyBorder="1" applyAlignment="1">
      <alignment horizontal="center" wrapText="1"/>
    </xf>
    <xf numFmtId="0" fontId="27" fillId="0" borderId="50" xfId="0" applyFont="1" applyBorder="1" applyAlignment="1">
      <alignment horizontal="center" wrapText="1"/>
    </xf>
    <xf numFmtId="0" fontId="27" fillId="0" borderId="27" xfId="0" applyFont="1" applyBorder="1" applyAlignment="1">
      <alignment horizontal="center" wrapText="1"/>
    </xf>
    <xf numFmtId="0" fontId="23" fillId="0" borderId="8" xfId="0" applyFont="1" applyBorder="1" applyAlignment="1">
      <alignment horizontal="center" vertical="center" textRotation="90" wrapText="1"/>
    </xf>
    <xf numFmtId="0" fontId="23" fillId="0" borderId="3" xfId="0" applyFont="1" applyBorder="1" applyAlignment="1">
      <alignment horizontal="center" vertical="center" textRotation="90" wrapText="1"/>
    </xf>
    <xf numFmtId="0" fontId="23" fillId="0" borderId="22" xfId="0" applyFont="1" applyBorder="1" applyAlignment="1">
      <alignment horizontal="center" vertical="center" textRotation="90" wrapText="1"/>
    </xf>
    <xf numFmtId="0" fontId="23" fillId="0" borderId="40" xfId="0" applyFont="1" applyBorder="1" applyAlignment="1">
      <alignment horizontal="center" vertical="center" textRotation="90" wrapText="1"/>
    </xf>
    <xf numFmtId="0" fontId="23" fillId="0" borderId="32" xfId="0" applyFont="1" applyBorder="1" applyAlignment="1">
      <alignment horizontal="center" vertical="center" textRotation="90" wrapText="1"/>
    </xf>
    <xf numFmtId="0" fontId="23" fillId="0" borderId="20" xfId="0" applyFont="1" applyBorder="1" applyAlignment="1">
      <alignment horizontal="center" vertical="center" textRotation="90" wrapText="1"/>
    </xf>
    <xf numFmtId="0" fontId="23" fillId="0" borderId="33" xfId="0" applyFont="1" applyBorder="1" applyAlignment="1">
      <alignment horizontal="center" vertical="center" textRotation="90" wrapText="1"/>
    </xf>
    <xf numFmtId="0" fontId="23" fillId="0" borderId="25" xfId="0" applyFont="1" applyBorder="1" applyAlignment="1">
      <alignment horizontal="center" vertical="center" textRotation="90" wrapText="1"/>
    </xf>
    <xf numFmtId="0" fontId="22" fillId="0" borderId="11" xfId="0" applyFont="1" applyBorder="1" applyAlignment="1">
      <alignment horizontal="center" vertical="center" wrapText="1"/>
    </xf>
    <xf numFmtId="0" fontId="23" fillId="0" borderId="41" xfId="0" applyFont="1" applyBorder="1" applyAlignment="1">
      <alignment horizontal="center"/>
    </xf>
    <xf numFmtId="0" fontId="23" fillId="0" borderId="42" xfId="0" applyFont="1" applyBorder="1" applyAlignment="1">
      <alignment horizontal="center"/>
    </xf>
    <xf numFmtId="0" fontId="23" fillId="0" borderId="17"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2" fillId="0" borderId="28" xfId="0" applyFont="1" applyBorder="1" applyAlignment="1">
      <alignment horizontal="center" wrapText="1"/>
    </xf>
    <xf numFmtId="0" fontId="22" fillId="0" borderId="31" xfId="0" applyFont="1" applyBorder="1" applyAlignment="1">
      <alignment horizontal="center" wrapText="1"/>
    </xf>
    <xf numFmtId="0" fontId="22" fillId="0" borderId="34" xfId="0" applyFont="1" applyBorder="1" applyAlignment="1">
      <alignment horizontal="center" wrapText="1"/>
    </xf>
    <xf numFmtId="0" fontId="22" fillId="0" borderId="9" xfId="0" applyFont="1" applyBorder="1" applyAlignment="1">
      <alignment horizontal="center" wrapText="1"/>
    </xf>
    <xf numFmtId="0" fontId="22" fillId="0" borderId="10" xfId="0" applyFont="1" applyBorder="1" applyAlignment="1">
      <alignment horizontal="center" wrapText="1"/>
    </xf>
    <xf numFmtId="0" fontId="26" fillId="0" borderId="35" xfId="0" applyFont="1" applyBorder="1" applyAlignment="1">
      <alignment horizontal="center" wrapText="1" readingOrder="1"/>
    </xf>
    <xf numFmtId="0" fontId="26" fillId="0" borderId="11" xfId="0" applyFont="1" applyBorder="1" applyAlignment="1">
      <alignment horizontal="center" wrapText="1" readingOrder="1"/>
    </xf>
    <xf numFmtId="0" fontId="26" fillId="0" borderId="30" xfId="0" applyFont="1" applyBorder="1" applyAlignment="1">
      <alignment horizontal="center" wrapText="1" readingOrder="1"/>
    </xf>
    <xf numFmtId="0" fontId="26" fillId="0" borderId="2" xfId="0" applyFont="1" applyBorder="1" applyAlignment="1">
      <alignment horizontal="center" wrapText="1" readingOrder="1"/>
    </xf>
    <xf numFmtId="0" fontId="25" fillId="0" borderId="28" xfId="0" applyFont="1" applyBorder="1" applyAlignment="1">
      <alignment horizontal="center" wrapText="1"/>
    </xf>
    <xf numFmtId="0" fontId="25" fillId="0" borderId="31" xfId="0" applyFont="1" applyBorder="1" applyAlignment="1">
      <alignment horizontal="center" wrapText="1"/>
    </xf>
    <xf numFmtId="0" fontId="25" fillId="0" borderId="29" xfId="0" applyFont="1" applyBorder="1" applyAlignment="1">
      <alignment horizontal="center" wrapText="1"/>
    </xf>
    <xf numFmtId="0" fontId="0" fillId="0" borderId="1" xfId="0" applyBorder="1" applyAlignment="1">
      <alignment horizontal="center"/>
    </xf>
    <xf numFmtId="0" fontId="18" fillId="0" borderId="0" xfId="0" applyFont="1" applyBorder="1" applyAlignment="1">
      <alignment horizontal="center"/>
    </xf>
    <xf numFmtId="0" fontId="16" fillId="4" borderId="1" xfId="0" applyFont="1" applyFill="1" applyBorder="1" applyAlignment="1" applyProtection="1">
      <alignment horizontal="left" vertical="center" wrapText="1"/>
      <protection hidden="1"/>
    </xf>
    <xf numFmtId="0" fontId="9" fillId="0" borderId="0" xfId="0" applyFont="1" applyBorder="1" applyAlignment="1" applyProtection="1">
      <alignment horizontal="left" vertical="center" wrapText="1"/>
      <protection hidden="1"/>
    </xf>
    <xf numFmtId="0" fontId="11"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8" fillId="0" borderId="1" xfId="0" applyFont="1" applyBorder="1" applyAlignment="1" applyProtection="1">
      <alignment horizontal="left" vertical="center" wrapText="1"/>
      <protection hidden="1"/>
    </xf>
    <xf numFmtId="0" fontId="12" fillId="4" borderId="1" xfId="0" applyFont="1" applyFill="1" applyBorder="1" applyAlignment="1" applyProtection="1">
      <alignment horizontal="center" vertical="center" wrapText="1"/>
      <protection hidden="1"/>
    </xf>
    <xf numFmtId="0" fontId="28" fillId="0" borderId="17" xfId="0" applyFont="1" applyBorder="1" applyAlignment="1" applyProtection="1">
      <alignment horizontal="left" vertical="center" wrapText="1"/>
      <protection hidden="1"/>
    </xf>
    <xf numFmtId="0" fontId="28" fillId="0" borderId="11" xfId="0" applyFont="1" applyBorder="1" applyAlignment="1" applyProtection="1">
      <alignment horizontal="left" vertical="center" wrapText="1"/>
      <protection hidden="1"/>
    </xf>
    <xf numFmtId="0" fontId="20" fillId="0" borderId="0" xfId="0" applyFont="1" applyBorder="1" applyAlignment="1" applyProtection="1">
      <alignment horizontal="center"/>
      <protection hidden="1"/>
    </xf>
    <xf numFmtId="0" fontId="16" fillId="0" borderId="0" xfId="0" applyFont="1" applyBorder="1" applyAlignment="1" applyProtection="1">
      <alignment horizontal="center"/>
      <protection hidden="1"/>
    </xf>
    <xf numFmtId="0" fontId="28" fillId="0" borderId="3" xfId="0" applyFont="1" applyBorder="1" applyAlignment="1" applyProtection="1">
      <alignment horizontal="left" vertical="top" wrapText="1"/>
      <protection hidden="1"/>
    </xf>
    <xf numFmtId="0" fontId="16" fillId="5" borderId="1" xfId="0" applyFont="1" applyFill="1" applyBorder="1" applyAlignment="1" applyProtection="1">
      <alignment horizontal="left"/>
      <protection hidden="1"/>
    </xf>
    <xf numFmtId="0" fontId="27" fillId="4" borderId="1" xfId="0" applyFont="1" applyFill="1" applyBorder="1" applyAlignment="1">
      <alignment horizontal="center" vertical="center" wrapText="1"/>
    </xf>
    <xf numFmtId="0" fontId="29" fillId="0" borderId="1" xfId="0" applyFont="1" applyBorder="1" applyAlignment="1">
      <alignment horizontal="left" vertical="center"/>
    </xf>
    <xf numFmtId="0" fontId="0" fillId="0" borderId="1" xfId="0" applyBorder="1" applyAlignment="1">
      <alignment horizontal="left" vertical="center"/>
    </xf>
    <xf numFmtId="0" fontId="28" fillId="0" borderId="1" xfId="0" applyFont="1" applyBorder="1" applyAlignment="1" applyProtection="1">
      <alignment horizontal="left" wrapText="1"/>
      <protection hidden="1"/>
    </xf>
    <xf numFmtId="0" fontId="16" fillId="4" borderId="1" xfId="0" applyFont="1" applyFill="1" applyBorder="1" applyAlignment="1" applyProtection="1">
      <alignment horizontal="left" wrapText="1"/>
      <protection hidden="1"/>
    </xf>
    <xf numFmtId="0" fontId="12" fillId="4" borderId="1" xfId="0" applyFont="1" applyFill="1" applyBorder="1" applyAlignment="1" applyProtection="1">
      <alignment horizontal="center" wrapText="1"/>
      <protection hidden="1"/>
    </xf>
    <xf numFmtId="0" fontId="15" fillId="0" borderId="0"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Border="1" applyAlignment="1">
      <alignment horizontal="right" vertical="center" wrapText="1"/>
    </xf>
    <xf numFmtId="0" fontId="13" fillId="0" borderId="32" xfId="0" applyFont="1" applyBorder="1" applyAlignment="1">
      <alignment horizontal="center"/>
    </xf>
    <xf numFmtId="0" fontId="13" fillId="0" borderId="33" xfId="0" applyFont="1" applyBorder="1" applyAlignment="1">
      <alignment horizontal="center"/>
    </xf>
    <xf numFmtId="0" fontId="13" fillId="0" borderId="23" xfId="0" applyFont="1" applyBorder="1" applyAlignment="1">
      <alignment horizontal="center"/>
    </xf>
    <xf numFmtId="0" fontId="6" fillId="0" borderId="8" xfId="0" applyFont="1" applyBorder="1" applyAlignment="1">
      <alignment horizontal="center"/>
    </xf>
    <xf numFmtId="0" fontId="2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8" fillId="0" borderId="17" xfId="0" applyFont="1" applyBorder="1" applyAlignment="1">
      <alignment horizontal="left" vertical="center" wrapText="1"/>
    </xf>
    <xf numFmtId="0" fontId="18" fillId="0" borderId="11" xfId="0" applyFont="1" applyBorder="1" applyAlignment="1">
      <alignment horizontal="left" vertical="center" wrapText="1"/>
    </xf>
    <xf numFmtId="0" fontId="18" fillId="0" borderId="2" xfId="0" applyFont="1" applyBorder="1" applyAlignment="1">
      <alignment horizontal="left" vertical="center" wrapText="1"/>
    </xf>
    <xf numFmtId="0" fontId="9" fillId="0" borderId="17" xfId="0" applyFont="1" applyBorder="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 xfId="0" applyFont="1" applyBorder="1" applyAlignment="1" applyProtection="1">
      <alignment horizontal="left" vertical="center" wrapText="1"/>
      <protection hidden="1"/>
    </xf>
    <xf numFmtId="0" fontId="29" fillId="0" borderId="17" xfId="0" applyFont="1" applyBorder="1" applyAlignment="1">
      <alignment horizontal="left" vertical="center" wrapText="1"/>
    </xf>
    <xf numFmtId="0" fontId="29" fillId="0" borderId="11" xfId="0" applyFont="1" applyBorder="1" applyAlignment="1">
      <alignment horizontal="left" vertical="center" wrapText="1"/>
    </xf>
    <xf numFmtId="0" fontId="29" fillId="0" borderId="2" xfId="0" applyFont="1" applyBorder="1" applyAlignment="1">
      <alignment horizontal="left" vertical="center" wrapText="1"/>
    </xf>
    <xf numFmtId="0" fontId="26" fillId="0" borderId="0" xfId="0" applyFont="1" applyAlignment="1">
      <alignment horizontal="center"/>
    </xf>
    <xf numFmtId="0" fontId="9" fillId="0" borderId="17" xfId="0" applyNumberFormat="1" applyFont="1" applyBorder="1" applyAlignment="1" applyProtection="1">
      <alignment horizontal="left" vertical="center" wrapText="1"/>
      <protection hidden="1"/>
    </xf>
    <xf numFmtId="0" fontId="9" fillId="0" borderId="11" xfId="0" applyNumberFormat="1" applyFont="1" applyBorder="1" applyAlignment="1" applyProtection="1">
      <alignment horizontal="left" vertical="center" wrapText="1"/>
      <protection hidden="1"/>
    </xf>
    <xf numFmtId="0" fontId="9" fillId="0" borderId="2" xfId="0" applyNumberFormat="1" applyFont="1" applyBorder="1" applyAlignment="1" applyProtection="1">
      <alignment horizontal="left" vertical="center" wrapText="1"/>
      <protection hidden="1"/>
    </xf>
    <xf numFmtId="0" fontId="26" fillId="0" borderId="25" xfId="0" applyFont="1" applyBorder="1" applyAlignment="1">
      <alignment horizontal="center"/>
    </xf>
  </cellXfs>
  <cellStyles count="2">
    <cellStyle name="Обычный" xfId="0" builtinId="0"/>
    <cellStyle name="Процентный" xfId="1" builtinId="5"/>
  </cellStyles>
  <dxfs count="204">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Социально-коммуникативное развитие</a:t>
            </a:r>
          </a:p>
        </c:rich>
      </c:tx>
      <c:layout/>
    </c:title>
    <c:view3D>
      <c:rAngAx val="1"/>
    </c:view3D>
    <c:plotArea>
      <c:layout/>
      <c:bar3DChart>
        <c:barDir val="col"/>
        <c:grouping val="stacked"/>
        <c:ser>
          <c:idx val="1"/>
          <c:order val="0"/>
          <c:tx>
            <c:strRef>
              <c:f>'сводная по группе'!$G$44:$G$46</c:f>
              <c:strCache>
                <c:ptCount val="1"/>
                <c:pt idx="0">
                  <c:v>#ДЕЛ/0! #ДЕЛ/0! #ДЕЛ/0!</c:v>
                </c:pt>
              </c:strCache>
            </c:strRef>
          </c:tx>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96C2-4C0C-9769-E0D25FFD1B96}"/>
            </c:ext>
          </c:extLst>
        </c:ser>
        <c:shape val="cone"/>
        <c:axId val="71562368"/>
        <c:axId val="71563904"/>
        <c:axId val="0"/>
      </c:bar3DChart>
      <c:catAx>
        <c:axId val="71562368"/>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71563904"/>
        <c:crosses val="autoZero"/>
        <c:auto val="1"/>
        <c:lblAlgn val="ctr"/>
        <c:lblOffset val="100"/>
      </c:catAx>
      <c:valAx>
        <c:axId val="71563904"/>
        <c:scaling>
          <c:orientation val="minMax"/>
        </c:scaling>
        <c:delete val="1"/>
        <c:axPos val="l"/>
        <c:numFmt formatCode="General" sourceLinked="0"/>
        <c:tickLblPos val="none"/>
        <c:crossAx val="71562368"/>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ориентиры_сводная'!$K$56:$K$58</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11A8-4F78-84E3-A9E619FD54B7}"/>
            </c:ext>
          </c:extLst>
        </c:ser>
        <c:shape val="pyramid"/>
        <c:axId val="80010240"/>
        <c:axId val="81265408"/>
        <c:axId val="0"/>
      </c:bar3DChart>
      <c:catAx>
        <c:axId val="80010240"/>
        <c:scaling>
          <c:orientation val="minMax"/>
        </c:scaling>
        <c:axPos val="b"/>
        <c:numFmt formatCode="General" sourceLinked="0"/>
        <c:tickLblPos val="nextTo"/>
        <c:crossAx val="81265408"/>
        <c:crosses val="autoZero"/>
        <c:auto val="1"/>
        <c:lblAlgn val="ctr"/>
        <c:lblOffset val="100"/>
      </c:catAx>
      <c:valAx>
        <c:axId val="81265408"/>
        <c:scaling>
          <c:orientation val="minMax"/>
        </c:scaling>
        <c:axPos val="l"/>
        <c:majorGridlines/>
        <c:numFmt formatCode="0%" sourceLinked="1"/>
        <c:tickLblPos val="nextTo"/>
        <c:crossAx val="80010240"/>
        <c:crosses val="autoZero"/>
        <c:crossBetween val="between"/>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ориентиры_сводная'!$L$56:$L$58</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06DD-4ADF-BAA9-60C2F030EA81}"/>
            </c:ext>
          </c:extLst>
        </c:ser>
        <c:shape val="pyramid"/>
        <c:axId val="81289984"/>
        <c:axId val="81291520"/>
        <c:axId val="0"/>
      </c:bar3DChart>
      <c:catAx>
        <c:axId val="81289984"/>
        <c:scaling>
          <c:orientation val="minMax"/>
        </c:scaling>
        <c:axPos val="b"/>
        <c:numFmt formatCode="General" sourceLinked="0"/>
        <c:tickLblPos val="nextTo"/>
        <c:crossAx val="81291520"/>
        <c:crosses val="autoZero"/>
        <c:auto val="1"/>
        <c:lblAlgn val="ctr"/>
        <c:lblOffset val="100"/>
      </c:catAx>
      <c:valAx>
        <c:axId val="81291520"/>
        <c:scaling>
          <c:orientation val="minMax"/>
        </c:scaling>
        <c:axPos val="l"/>
        <c:majorGridlines/>
        <c:numFmt formatCode="0%" sourceLinked="1"/>
        <c:tickLblPos val="nextTo"/>
        <c:crossAx val="81289984"/>
        <c:crosses val="autoZero"/>
        <c:crossBetween val="between"/>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ориентиры_сводная'!$M$56:$M$58</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47D0-4C6B-B190-10616C688BD8}"/>
            </c:ext>
          </c:extLst>
        </c:ser>
        <c:shape val="pyramid"/>
        <c:axId val="81398016"/>
        <c:axId val="81408000"/>
        <c:axId val="0"/>
      </c:bar3DChart>
      <c:catAx>
        <c:axId val="81398016"/>
        <c:scaling>
          <c:orientation val="minMax"/>
        </c:scaling>
        <c:axPos val="b"/>
        <c:numFmt formatCode="General" sourceLinked="0"/>
        <c:tickLblPos val="nextTo"/>
        <c:crossAx val="81408000"/>
        <c:crosses val="autoZero"/>
        <c:auto val="1"/>
        <c:lblAlgn val="ctr"/>
        <c:lblOffset val="100"/>
      </c:catAx>
      <c:valAx>
        <c:axId val="81408000"/>
        <c:scaling>
          <c:orientation val="minMax"/>
        </c:scaling>
        <c:axPos val="l"/>
        <c:majorGridlines/>
        <c:numFmt formatCode="0%" sourceLinked="1"/>
        <c:tickLblPos val="nextTo"/>
        <c:crossAx val="81398016"/>
        <c:crosses val="autoZero"/>
        <c:crossBetween val="between"/>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Познавательное развитие</a:t>
            </a:r>
          </a:p>
        </c:rich>
      </c:tx>
      <c:layout/>
    </c:title>
    <c:view3D>
      <c:rAngAx val="1"/>
    </c:view3D>
    <c:plotArea>
      <c:layout/>
      <c:bar3DChart>
        <c:barDir val="col"/>
        <c:grouping val="stacked"/>
        <c:ser>
          <c:idx val="0"/>
          <c:order val="0"/>
          <c:tx>
            <c:strRef>
              <c:f>'сводная по группе'!$K$44:$K$46</c:f>
              <c:strCache>
                <c:ptCount val="1"/>
                <c:pt idx="0">
                  <c:v>#ДЕЛ/0! #ДЕЛ/0! #ДЕЛ/0!</c:v>
                </c:pt>
              </c:strCache>
            </c:strRef>
          </c:tx>
          <c:spPr>
            <a:gradFill>
              <a:gsLst>
                <a:gs pos="0">
                  <a:srgbClr val="FFEFD1"/>
                </a:gs>
                <a:gs pos="64999">
                  <a:srgbClr val="F0EBD5"/>
                </a:gs>
                <a:gs pos="100000">
                  <a:srgbClr val="D1C39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группе'!$K$44:$K$46</c:f>
              <c:numCache>
                <c:formatCode>0.0%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61AA-4AA1-B84F-BE2D7FE9CDF6}"/>
            </c:ext>
          </c:extLst>
        </c:ser>
        <c:shape val="cone"/>
        <c:axId val="73169920"/>
        <c:axId val="73175808"/>
        <c:axId val="0"/>
      </c:bar3DChart>
      <c:catAx>
        <c:axId val="73169920"/>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73175808"/>
        <c:crosses val="autoZero"/>
        <c:auto val="1"/>
        <c:lblAlgn val="ctr"/>
        <c:lblOffset val="100"/>
      </c:catAx>
      <c:valAx>
        <c:axId val="73175808"/>
        <c:scaling>
          <c:orientation val="minMax"/>
        </c:scaling>
        <c:delete val="1"/>
        <c:axPos val="l"/>
        <c:numFmt formatCode="0" sourceLinked="0"/>
        <c:tickLblPos val="none"/>
        <c:crossAx val="73169920"/>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Речевое развитие</a:t>
            </a:r>
          </a:p>
        </c:rich>
      </c:tx>
      <c:layout/>
    </c:title>
    <c:view3D>
      <c:rAngAx val="1"/>
    </c:view3D>
    <c:plotArea>
      <c:layout/>
      <c:bar3DChart>
        <c:barDir val="col"/>
        <c:grouping val="stacked"/>
        <c:ser>
          <c:idx val="0"/>
          <c:order val="0"/>
          <c:tx>
            <c:strRef>
              <c:f>'сводная по группе'!$Q$44:$Q$46</c:f>
              <c:strCache>
                <c:ptCount val="1"/>
                <c:pt idx="0">
                  <c:v>#ДЕЛ/0! #ДЕЛ/0! #ДЕЛ/0!</c:v>
                </c:pt>
              </c:strCache>
            </c:strRef>
          </c:tx>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8468-47B2-9F3C-4282D2D4F57C}"/>
            </c:ext>
          </c:extLst>
        </c:ser>
        <c:shape val="cone"/>
        <c:axId val="74843264"/>
        <c:axId val="74844800"/>
        <c:axId val="0"/>
      </c:bar3DChart>
      <c:catAx>
        <c:axId val="74843264"/>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74844800"/>
        <c:crosses val="autoZero"/>
        <c:auto val="1"/>
        <c:lblAlgn val="ctr"/>
        <c:lblOffset val="100"/>
      </c:catAx>
      <c:valAx>
        <c:axId val="74844800"/>
        <c:scaling>
          <c:orientation val="minMax"/>
        </c:scaling>
        <c:delete val="1"/>
        <c:axPos val="l"/>
        <c:numFmt formatCode="0%" sourceLinked="1"/>
        <c:tickLblPos val="none"/>
        <c:crossAx val="74843264"/>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Физическое развитие</a:t>
            </a:r>
          </a:p>
        </c:rich>
      </c:tx>
    </c:title>
    <c:view3D>
      <c:rAngAx val="1"/>
    </c:view3D>
    <c:plotArea>
      <c:layout/>
      <c:bar3DChart>
        <c:barDir val="col"/>
        <c:grouping val="stacked"/>
        <c:ser>
          <c:idx val="0"/>
          <c:order val="0"/>
          <c:tx>
            <c:strRef>
              <c:f>'сводная по группе'!$T$44:$T$46</c:f>
              <c:strCache>
                <c:ptCount val="1"/>
                <c:pt idx="0">
                  <c:v>#ДЕЛ/0! #ДЕЛ/0! #ДЕЛ/0!</c:v>
                </c:pt>
              </c:strCache>
            </c:strRef>
          </c:tx>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группе'!$T$44:$T$46</c:f>
              <c:numCache>
                <c:formatCode>0.0%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F0DF-4086-B143-19955425D2E2}"/>
            </c:ext>
          </c:extLst>
        </c:ser>
        <c:shape val="cone"/>
        <c:axId val="74869760"/>
        <c:axId val="74883840"/>
        <c:axId val="0"/>
      </c:bar3DChart>
      <c:catAx>
        <c:axId val="74869760"/>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74883840"/>
        <c:crosses val="autoZero"/>
        <c:auto val="1"/>
        <c:lblAlgn val="ctr"/>
        <c:lblOffset val="100"/>
      </c:catAx>
      <c:valAx>
        <c:axId val="74883840"/>
        <c:scaling>
          <c:orientation val="minMax"/>
        </c:scaling>
        <c:delete val="1"/>
        <c:axPos val="l"/>
        <c:numFmt formatCode="0.0%" sourceLinked="1"/>
        <c:tickLblPos val="none"/>
        <c:crossAx val="74869760"/>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Художественно-эстетическое развитие</a:t>
            </a:r>
          </a:p>
        </c:rich>
      </c:tx>
      <c:layout/>
    </c:title>
    <c:view3D>
      <c:rAngAx val="1"/>
    </c:view3D>
    <c:plotArea>
      <c:layout/>
      <c:bar3DChart>
        <c:barDir val="col"/>
        <c:grouping val="stacked"/>
        <c:ser>
          <c:idx val="0"/>
          <c:order val="0"/>
          <c:tx>
            <c:strRef>
              <c:f>'сводная по группе'!$N$44:$N$46</c:f>
              <c:strCache>
                <c:ptCount val="1"/>
                <c:pt idx="0">
                  <c:v>#ДЕЛ/0! #ДЕЛ/0! #ДЕЛ/0!</c:v>
                </c:pt>
              </c:strCache>
            </c:strRef>
          </c:tx>
          <c:spPr>
            <a:gradFill>
              <a:gsLst>
                <a:gs pos="0">
                  <a:srgbClr val="DDEBCF"/>
                </a:gs>
                <a:gs pos="50000">
                  <a:srgbClr val="9CB86E"/>
                </a:gs>
                <a:gs pos="100000">
                  <a:srgbClr val="156B13"/>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группе'!$N$44:$N$46</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C7FC-4287-B86F-3D4C040620D4}"/>
            </c:ext>
          </c:extLst>
        </c:ser>
        <c:shape val="cone"/>
        <c:axId val="74908800"/>
        <c:axId val="74910336"/>
        <c:axId val="0"/>
      </c:bar3DChart>
      <c:catAx>
        <c:axId val="74908800"/>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74910336"/>
        <c:crosses val="autoZero"/>
        <c:auto val="1"/>
        <c:lblAlgn val="ctr"/>
        <c:lblOffset val="100"/>
      </c:catAx>
      <c:valAx>
        <c:axId val="74910336"/>
        <c:scaling>
          <c:orientation val="minMax"/>
        </c:scaling>
        <c:delete val="1"/>
        <c:axPos val="l"/>
        <c:numFmt formatCode="0" sourceLinked="0"/>
        <c:tickLblPos val="none"/>
        <c:crossAx val="74908800"/>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ориентиры_сводная'!$D$56:$D$58</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73FC-4E7D-A0A1-2C34FB1A651F}"/>
            </c:ext>
          </c:extLst>
        </c:ser>
        <c:shape val="pyramid"/>
        <c:axId val="78787712"/>
        <c:axId val="78789248"/>
        <c:axId val="0"/>
      </c:bar3DChart>
      <c:catAx>
        <c:axId val="78787712"/>
        <c:scaling>
          <c:orientation val="minMax"/>
        </c:scaling>
        <c:axPos val="b"/>
        <c:numFmt formatCode="General" sourceLinked="0"/>
        <c:tickLblPos val="nextTo"/>
        <c:crossAx val="78789248"/>
        <c:crosses val="autoZero"/>
        <c:auto val="1"/>
        <c:lblAlgn val="ctr"/>
        <c:lblOffset val="100"/>
      </c:catAx>
      <c:valAx>
        <c:axId val="78789248"/>
        <c:scaling>
          <c:orientation val="minMax"/>
        </c:scaling>
        <c:axPos val="l"/>
        <c:majorGridlines/>
        <c:numFmt formatCode="0%" sourceLinked="1"/>
        <c:tickLblPos val="nextTo"/>
        <c:crossAx val="78787712"/>
        <c:crosses val="autoZero"/>
        <c:crossBetween val="between"/>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ориентиры_сводная'!$H$56:$H$58</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CFDF-4408-A968-BA8C7C7E3A3E}"/>
            </c:ext>
          </c:extLst>
        </c:ser>
        <c:shape val="pyramid"/>
        <c:axId val="78854400"/>
        <c:axId val="78876672"/>
        <c:axId val="0"/>
      </c:bar3DChart>
      <c:catAx>
        <c:axId val="78854400"/>
        <c:scaling>
          <c:orientation val="minMax"/>
        </c:scaling>
        <c:axPos val="b"/>
        <c:numFmt formatCode="General" sourceLinked="0"/>
        <c:tickLblPos val="nextTo"/>
        <c:crossAx val="78876672"/>
        <c:crosses val="autoZero"/>
        <c:auto val="1"/>
        <c:lblAlgn val="ctr"/>
        <c:lblOffset val="100"/>
      </c:catAx>
      <c:valAx>
        <c:axId val="78876672"/>
        <c:scaling>
          <c:orientation val="minMax"/>
        </c:scaling>
        <c:axPos val="l"/>
        <c:majorGridlines/>
        <c:numFmt formatCode="0%" sourceLinked="1"/>
        <c:tickLblPos val="nextTo"/>
        <c:crossAx val="78854400"/>
        <c:crosses val="autoZero"/>
        <c:crossBetween val="between"/>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ориентиры_сводная'!$I$56:$I$58</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ADFA-4DD4-8E5B-4077B0FF7AB6}"/>
            </c:ext>
          </c:extLst>
        </c:ser>
        <c:shape val="pyramid"/>
        <c:axId val="78901248"/>
        <c:axId val="78902784"/>
        <c:axId val="0"/>
      </c:bar3DChart>
      <c:catAx>
        <c:axId val="78901248"/>
        <c:scaling>
          <c:orientation val="minMax"/>
        </c:scaling>
        <c:axPos val="b"/>
        <c:numFmt formatCode="General" sourceLinked="1"/>
        <c:tickLblPos val="nextTo"/>
        <c:crossAx val="78902784"/>
        <c:crosses val="autoZero"/>
        <c:auto val="1"/>
        <c:lblAlgn val="ctr"/>
        <c:lblOffset val="100"/>
      </c:catAx>
      <c:valAx>
        <c:axId val="78902784"/>
        <c:scaling>
          <c:orientation val="minMax"/>
        </c:scaling>
        <c:axPos val="l"/>
        <c:majorGridlines/>
        <c:numFmt formatCode="0%" sourceLinked="1"/>
        <c:tickLblPos val="nextTo"/>
        <c:crossAx val="78901248"/>
        <c:crosses val="autoZero"/>
        <c:crossBetween val="between"/>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ориентиры_сводная'!$J$56:$J$58</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234D-447F-8085-84CC848E4569}"/>
            </c:ext>
          </c:extLst>
        </c:ser>
        <c:shape val="pyramid"/>
        <c:axId val="79984128"/>
        <c:axId val="79985664"/>
        <c:axId val="0"/>
      </c:bar3DChart>
      <c:catAx>
        <c:axId val="79984128"/>
        <c:scaling>
          <c:orientation val="minMax"/>
        </c:scaling>
        <c:axPos val="b"/>
        <c:numFmt formatCode="General" sourceLinked="0"/>
        <c:tickLblPos val="nextTo"/>
        <c:crossAx val="79985664"/>
        <c:crosses val="autoZero"/>
        <c:auto val="1"/>
        <c:lblAlgn val="ctr"/>
        <c:lblOffset val="100"/>
      </c:catAx>
      <c:valAx>
        <c:axId val="79985664"/>
        <c:scaling>
          <c:orientation val="minMax"/>
        </c:scaling>
        <c:axPos val="l"/>
        <c:majorGridlines/>
        <c:numFmt formatCode="0%" sourceLinked="1"/>
        <c:tickLblPos val="nextTo"/>
        <c:crossAx val="79984128"/>
        <c:crosses val="autoZero"/>
        <c:crossBetween val="between"/>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590550</xdr:colOff>
      <xdr:row>47</xdr:row>
      <xdr:rowOff>28574</xdr:rowOff>
    </xdr:from>
    <xdr:to>
      <xdr:col>6</xdr:col>
      <xdr:colOff>447675</xdr:colOff>
      <xdr:row>59</xdr:row>
      <xdr:rowOff>38099</xdr:rowOff>
    </xdr:to>
    <xdr:graphicFrame macro="">
      <xdr:nvGraphicFramePr>
        <xdr:cNvPr id="6" name="Диаграмма 5">
          <a:extLst>
            <a:ext uri="{FF2B5EF4-FFF2-40B4-BE49-F238E27FC236}">
              <a16:creationId xmlns="" xmlns:a16="http://schemas.microsoft.com/office/drawing/2014/main" id="{00000000-0008-0000-1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466726</xdr:colOff>
      <xdr:row>47</xdr:row>
      <xdr:rowOff>9525</xdr:rowOff>
    </xdr:from>
    <xdr:to>
      <xdr:col>10</xdr:col>
      <xdr:colOff>523876</xdr:colOff>
      <xdr:row>59</xdr:row>
      <xdr:rowOff>19050</xdr:rowOff>
    </xdr:to>
    <xdr:graphicFrame macro="">
      <xdr:nvGraphicFramePr>
        <xdr:cNvPr id="8" name="Диаграмма 7">
          <a:extLst>
            <a:ext uri="{FF2B5EF4-FFF2-40B4-BE49-F238E27FC236}">
              <a16:creationId xmlns="" xmlns:a16="http://schemas.microsoft.com/office/drawing/2014/main" id="{00000000-0008-0000-1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47625</xdr:colOff>
      <xdr:row>47</xdr:row>
      <xdr:rowOff>9526</xdr:rowOff>
    </xdr:from>
    <xdr:to>
      <xdr:col>17</xdr:col>
      <xdr:colOff>657225</xdr:colOff>
      <xdr:row>58</xdr:row>
      <xdr:rowOff>180976</xdr:rowOff>
    </xdr:to>
    <xdr:graphicFrame macro="">
      <xdr:nvGraphicFramePr>
        <xdr:cNvPr id="10" name="Диаграмма 9">
          <a:extLst>
            <a:ext uri="{FF2B5EF4-FFF2-40B4-BE49-F238E27FC236}">
              <a16:creationId xmlns="" xmlns:a16="http://schemas.microsoft.com/office/drawing/2014/main" id="{00000000-0008-0000-1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47625</xdr:colOff>
      <xdr:row>47</xdr:row>
      <xdr:rowOff>9525</xdr:rowOff>
    </xdr:from>
    <xdr:to>
      <xdr:col>22</xdr:col>
      <xdr:colOff>47625</xdr:colOff>
      <xdr:row>59</xdr:row>
      <xdr:rowOff>0</xdr:rowOff>
    </xdr:to>
    <xdr:graphicFrame macro="">
      <xdr:nvGraphicFramePr>
        <xdr:cNvPr id="11" name="Диаграмма 10">
          <a:extLst>
            <a:ext uri="{FF2B5EF4-FFF2-40B4-BE49-F238E27FC236}">
              <a16:creationId xmlns="" xmlns:a16="http://schemas.microsoft.com/office/drawing/2014/main" id="{00000000-0008-0000-1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47</xdr:row>
      <xdr:rowOff>0</xdr:rowOff>
    </xdr:from>
    <xdr:to>
      <xdr:col>13</xdr:col>
      <xdr:colOff>771525</xdr:colOff>
      <xdr:row>59</xdr:row>
      <xdr:rowOff>9525</xdr:rowOff>
    </xdr:to>
    <xdr:graphicFrame macro="">
      <xdr:nvGraphicFramePr>
        <xdr:cNvPr id="7" name="Диаграмма 6">
          <a:extLst>
            <a:ext uri="{FF2B5EF4-FFF2-40B4-BE49-F238E27FC236}">
              <a16:creationId xmlns="" xmlns:a16="http://schemas.microsoft.com/office/drawing/2014/main" id="{00000000-0008-0000-1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1958181</xdr:colOff>
      <xdr:row>0</xdr:row>
      <xdr:rowOff>0</xdr:rowOff>
    </xdr:to>
    <xdr:pic>
      <xdr:nvPicPr>
        <xdr:cNvPr id="228385" name="Рисунок 3" descr="Новый рисунок (45).bmp">
          <a:extLst>
            <a:ext uri="{FF2B5EF4-FFF2-40B4-BE49-F238E27FC236}">
              <a16:creationId xmlns="" xmlns:a16="http://schemas.microsoft.com/office/drawing/2014/main" id="{00000000-0008-0000-1100-0000217C0300}"/>
            </a:ext>
          </a:extLst>
        </xdr:cNvPr>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379676</xdr:colOff>
      <xdr:row>0</xdr:row>
      <xdr:rowOff>153194</xdr:rowOff>
    </xdr:from>
    <xdr:to>
      <xdr:col>0</xdr:col>
      <xdr:colOff>1802820</xdr:colOff>
      <xdr:row>3</xdr:row>
      <xdr:rowOff>107158</xdr:rowOff>
    </xdr:to>
    <xdr:pic>
      <xdr:nvPicPr>
        <xdr:cNvPr id="4" name="Рисунок 3">
          <a:extLst>
            <a:ext uri="{FF2B5EF4-FFF2-40B4-BE49-F238E27FC236}">
              <a16:creationId xmlns="" xmlns:a16="http://schemas.microsoft.com/office/drawing/2014/main" id="{00000000-0008-0000-1100-000004000000}"/>
            </a:ext>
          </a:extLst>
        </xdr:cNvPr>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79676" y="153194"/>
          <a:ext cx="1423144" cy="15851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60</xdr:row>
      <xdr:rowOff>28575</xdr:rowOff>
    </xdr:from>
    <xdr:to>
      <xdr:col>4</xdr:col>
      <xdr:colOff>1</xdr:colOff>
      <xdr:row>70</xdr:row>
      <xdr:rowOff>180975</xdr:rowOff>
    </xdr:to>
    <xdr:graphicFrame macro="">
      <xdr:nvGraphicFramePr>
        <xdr:cNvPr id="2" name="Диаграмма 1">
          <a:extLst>
            <a:ext uri="{FF2B5EF4-FFF2-40B4-BE49-F238E27FC236}">
              <a16:creationId xmlns=""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60</xdr:row>
      <xdr:rowOff>9525</xdr:rowOff>
    </xdr:from>
    <xdr:to>
      <xdr:col>7</xdr:col>
      <xdr:colOff>2714625</xdr:colOff>
      <xdr:row>71</xdr:row>
      <xdr:rowOff>19049</xdr:rowOff>
    </xdr:to>
    <xdr:graphicFrame macro="">
      <xdr:nvGraphicFramePr>
        <xdr:cNvPr id="3" name="Диаграмма 2">
          <a:extLst>
            <a:ext uri="{FF2B5EF4-FFF2-40B4-BE49-F238E27FC236}">
              <a16:creationId xmlns="" xmlns:a16="http://schemas.microsoft.com/office/drawing/2014/main" id="{00000000-0008-0000-1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xdr:colOff>
      <xdr:row>60</xdr:row>
      <xdr:rowOff>9525</xdr:rowOff>
    </xdr:from>
    <xdr:to>
      <xdr:col>9</xdr:col>
      <xdr:colOff>0</xdr:colOff>
      <xdr:row>71</xdr:row>
      <xdr:rowOff>38101</xdr:rowOff>
    </xdr:to>
    <xdr:graphicFrame macro="">
      <xdr:nvGraphicFramePr>
        <xdr:cNvPr id="4" name="Диаграмма 3">
          <a:extLst>
            <a:ext uri="{FF2B5EF4-FFF2-40B4-BE49-F238E27FC236}">
              <a16:creationId xmlns="" xmlns:a16="http://schemas.microsoft.com/office/drawing/2014/main" id="{00000000-0008-0000-1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28575</xdr:colOff>
      <xdr:row>60</xdr:row>
      <xdr:rowOff>19050</xdr:rowOff>
    </xdr:from>
    <xdr:to>
      <xdr:col>10</xdr:col>
      <xdr:colOff>1</xdr:colOff>
      <xdr:row>71</xdr:row>
      <xdr:rowOff>38100</xdr:rowOff>
    </xdr:to>
    <xdr:graphicFrame macro="">
      <xdr:nvGraphicFramePr>
        <xdr:cNvPr id="5" name="Диаграмма 4">
          <a:extLst>
            <a:ext uri="{FF2B5EF4-FFF2-40B4-BE49-F238E27FC236}">
              <a16:creationId xmlns="" xmlns:a16="http://schemas.microsoft.com/office/drawing/2014/main" id="{00000000-0008-0000-15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38101</xdr:colOff>
      <xdr:row>60</xdr:row>
      <xdr:rowOff>19050</xdr:rowOff>
    </xdr:from>
    <xdr:to>
      <xdr:col>11</xdr:col>
      <xdr:colOff>19051</xdr:colOff>
      <xdr:row>71</xdr:row>
      <xdr:rowOff>47625</xdr:rowOff>
    </xdr:to>
    <xdr:graphicFrame macro="">
      <xdr:nvGraphicFramePr>
        <xdr:cNvPr id="6" name="Диаграмма 5">
          <a:extLst>
            <a:ext uri="{FF2B5EF4-FFF2-40B4-BE49-F238E27FC236}">
              <a16:creationId xmlns="" xmlns:a16="http://schemas.microsoft.com/office/drawing/2014/main" id="{00000000-0008-0000-15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28574</xdr:colOff>
      <xdr:row>60</xdr:row>
      <xdr:rowOff>28574</xdr:rowOff>
    </xdr:from>
    <xdr:to>
      <xdr:col>11</xdr:col>
      <xdr:colOff>3057525</xdr:colOff>
      <xdr:row>71</xdr:row>
      <xdr:rowOff>66675</xdr:rowOff>
    </xdr:to>
    <xdr:graphicFrame macro="">
      <xdr:nvGraphicFramePr>
        <xdr:cNvPr id="7" name="Диаграмма 6">
          <a:extLst>
            <a:ext uri="{FF2B5EF4-FFF2-40B4-BE49-F238E27FC236}">
              <a16:creationId xmlns="" xmlns:a16="http://schemas.microsoft.com/office/drawing/2014/main" id="{00000000-0008-0000-15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9525</xdr:colOff>
      <xdr:row>60</xdr:row>
      <xdr:rowOff>19050</xdr:rowOff>
    </xdr:from>
    <xdr:to>
      <xdr:col>13</xdr:col>
      <xdr:colOff>1</xdr:colOff>
      <xdr:row>71</xdr:row>
      <xdr:rowOff>57150</xdr:rowOff>
    </xdr:to>
    <xdr:graphicFrame macro="">
      <xdr:nvGraphicFramePr>
        <xdr:cNvPr id="8" name="Диаграмма 7">
          <a:extLst>
            <a:ext uri="{FF2B5EF4-FFF2-40B4-BE49-F238E27FC236}">
              <a16:creationId xmlns="" xmlns:a16="http://schemas.microsoft.com/office/drawing/2014/main" id="{00000000-0008-0000-15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2</xdr:col>
      <xdr:colOff>636515</xdr:colOff>
      <xdr:row>10</xdr:row>
      <xdr:rowOff>161926</xdr:rowOff>
    </xdr:to>
    <xdr:pic>
      <xdr:nvPicPr>
        <xdr:cNvPr id="3" name="Рисунок 2">
          <a:extLst>
            <a:ext uri="{FF2B5EF4-FFF2-40B4-BE49-F238E27FC236}">
              <a16:creationId xmlns="" xmlns:a16="http://schemas.microsoft.com/office/drawing/2014/main" id="{00000000-0008-0000-1600-000003000000}"/>
            </a:ext>
          </a:extLst>
        </xdr:cNvPr>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1" y="2"/>
          <a:ext cx="1855714" cy="20669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9-2020%20&#1075;&#1086;&#1076;\&#1044;&#1080;&#1072;&#1075;&#1085;&#1086;&#1089;&#1090;&#1080;&#1082;&#1072;%20&#1085;&#1072;%20&#1082;&#1086;&#1085;&#1077;&#1094;%202020\&#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19-2020%20&#1075;&#1086;&#1076;\&#1044;&#1080;&#1072;&#1075;&#1085;&#1086;&#1089;&#1090;&#1080;&#1082;&#1072;%20&#1085;&#1072;%20&#1082;&#1086;&#1085;&#1077;&#1094;%202020\&#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zoomScale="60" zoomScaleNormal="60" workbookViewId="0">
      <selection activeCell="D29" sqref="D29"/>
    </sheetView>
  </sheetViews>
  <sheetFormatPr defaultColWidth="9.140625" defaultRowHeight="15"/>
  <cols>
    <col min="1" max="1" width="9.140625" style="105"/>
    <col min="2" max="2" width="22.28515625" style="105" customWidth="1"/>
    <col min="3" max="3" width="12" style="105" customWidth="1"/>
    <col min="4" max="4" width="16.42578125" style="105" customWidth="1"/>
    <col min="5" max="16384" width="9.140625" style="105"/>
  </cols>
  <sheetData>
    <row r="1" spans="1:4" ht="105.75" customHeight="1">
      <c r="A1" s="243" t="s">
        <v>3</v>
      </c>
      <c r="B1" s="263" t="s">
        <v>140</v>
      </c>
      <c r="C1" s="280" t="s">
        <v>246</v>
      </c>
      <c r="D1" s="280" t="s">
        <v>216</v>
      </c>
    </row>
    <row r="2" spans="1:4">
      <c r="A2" s="97">
        <v>1</v>
      </c>
      <c r="B2" s="270"/>
      <c r="C2" s="106"/>
      <c r="D2" s="261" t="s">
        <v>217</v>
      </c>
    </row>
    <row r="3" spans="1:4">
      <c r="A3" s="97">
        <f t="shared" ref="A3:A30" si="0">A2+1</f>
        <v>2</v>
      </c>
      <c r="B3" s="271"/>
      <c r="C3" s="106"/>
      <c r="D3" s="261" t="s">
        <v>218</v>
      </c>
    </row>
    <row r="4" spans="1:4">
      <c r="A4" s="97">
        <f t="shared" si="0"/>
        <v>3</v>
      </c>
      <c r="B4" s="271"/>
      <c r="C4" s="106"/>
      <c r="D4" s="261" t="s">
        <v>219</v>
      </c>
    </row>
    <row r="5" spans="1:4">
      <c r="A5" s="97">
        <f t="shared" si="0"/>
        <v>4</v>
      </c>
      <c r="B5" s="271"/>
      <c r="C5" s="106"/>
      <c r="D5" s="261" t="s">
        <v>220</v>
      </c>
    </row>
    <row r="6" spans="1:4">
      <c r="A6" s="97">
        <f t="shared" si="0"/>
        <v>5</v>
      </c>
      <c r="B6" s="271"/>
      <c r="C6" s="106"/>
      <c r="D6" s="261" t="s">
        <v>221</v>
      </c>
    </row>
    <row r="7" spans="1:4">
      <c r="A7" s="97">
        <f t="shared" si="0"/>
        <v>6</v>
      </c>
      <c r="B7" s="271"/>
      <c r="C7" s="106"/>
      <c r="D7" s="261" t="s">
        <v>222</v>
      </c>
    </row>
    <row r="8" spans="1:4">
      <c r="A8" s="97">
        <f t="shared" si="0"/>
        <v>7</v>
      </c>
      <c r="B8" s="271"/>
      <c r="C8" s="106"/>
      <c r="D8" s="261" t="s">
        <v>223</v>
      </c>
    </row>
    <row r="9" spans="1:4">
      <c r="A9" s="97">
        <f t="shared" si="0"/>
        <v>8</v>
      </c>
      <c r="B9" s="271"/>
      <c r="C9" s="106"/>
      <c r="D9" s="261" t="s">
        <v>224</v>
      </c>
    </row>
    <row r="10" spans="1:4">
      <c r="A10" s="97">
        <f t="shared" si="0"/>
        <v>9</v>
      </c>
      <c r="B10" s="271"/>
      <c r="C10" s="106"/>
      <c r="D10" s="261" t="s">
        <v>225</v>
      </c>
    </row>
    <row r="11" spans="1:4">
      <c r="A11" s="97">
        <f t="shared" si="0"/>
        <v>10</v>
      </c>
      <c r="B11" s="271"/>
      <c r="C11" s="106"/>
      <c r="D11" s="261" t="s">
        <v>226</v>
      </c>
    </row>
    <row r="12" spans="1:4">
      <c r="A12" s="97">
        <f t="shared" si="0"/>
        <v>11</v>
      </c>
      <c r="B12" s="271"/>
      <c r="C12" s="106"/>
      <c r="D12" s="261" t="s">
        <v>227</v>
      </c>
    </row>
    <row r="13" spans="1:4">
      <c r="A13" s="97">
        <f t="shared" si="0"/>
        <v>12</v>
      </c>
      <c r="B13" s="271"/>
      <c r="C13" s="106"/>
      <c r="D13" s="261" t="s">
        <v>228</v>
      </c>
    </row>
    <row r="14" spans="1:4">
      <c r="A14" s="97">
        <f t="shared" si="0"/>
        <v>13</v>
      </c>
      <c r="B14" s="271"/>
      <c r="C14" s="106"/>
      <c r="D14" s="261" t="s">
        <v>229</v>
      </c>
    </row>
    <row r="15" spans="1:4" ht="16.5" customHeight="1">
      <c r="A15" s="97">
        <f t="shared" si="0"/>
        <v>14</v>
      </c>
      <c r="B15" s="271"/>
      <c r="C15" s="106"/>
      <c r="D15" s="261" t="s">
        <v>230</v>
      </c>
    </row>
    <row r="16" spans="1:4">
      <c r="A16" s="97">
        <f t="shared" si="0"/>
        <v>15</v>
      </c>
      <c r="B16" s="271"/>
      <c r="C16" s="106"/>
      <c r="D16" s="261" t="s">
        <v>231</v>
      </c>
    </row>
    <row r="17" spans="1:4">
      <c r="A17" s="97">
        <f t="shared" si="0"/>
        <v>16</v>
      </c>
      <c r="B17" s="271"/>
      <c r="C17" s="106"/>
      <c r="D17" s="261" t="s">
        <v>232</v>
      </c>
    </row>
    <row r="18" spans="1:4">
      <c r="A18" s="97">
        <f t="shared" si="0"/>
        <v>17</v>
      </c>
      <c r="B18" s="271"/>
      <c r="C18" s="106"/>
      <c r="D18" s="261" t="s">
        <v>233</v>
      </c>
    </row>
    <row r="19" spans="1:4">
      <c r="A19" s="97">
        <f t="shared" si="0"/>
        <v>18</v>
      </c>
      <c r="B19" s="271"/>
      <c r="C19" s="106"/>
      <c r="D19" s="261" t="s">
        <v>234</v>
      </c>
    </row>
    <row r="20" spans="1:4">
      <c r="A20" s="97">
        <f t="shared" si="0"/>
        <v>19</v>
      </c>
      <c r="B20" s="271"/>
      <c r="C20" s="106"/>
      <c r="D20" s="261" t="s">
        <v>235</v>
      </c>
    </row>
    <row r="21" spans="1:4">
      <c r="A21" s="97">
        <f t="shared" si="0"/>
        <v>20</v>
      </c>
      <c r="B21" s="271"/>
      <c r="C21" s="106"/>
      <c r="D21" s="261" t="s">
        <v>236</v>
      </c>
    </row>
    <row r="22" spans="1:4">
      <c r="A22" s="97">
        <f t="shared" si="0"/>
        <v>21</v>
      </c>
      <c r="B22" s="271"/>
      <c r="C22" s="106"/>
      <c r="D22" s="261" t="s">
        <v>237</v>
      </c>
    </row>
    <row r="23" spans="1:4">
      <c r="A23" s="97">
        <f t="shared" si="0"/>
        <v>22</v>
      </c>
      <c r="B23" s="271"/>
      <c r="C23" s="106"/>
      <c r="D23" s="261" t="s">
        <v>238</v>
      </c>
    </row>
    <row r="24" spans="1:4">
      <c r="A24" s="97">
        <f t="shared" si="0"/>
        <v>23</v>
      </c>
      <c r="B24" s="271"/>
      <c r="C24" s="106"/>
      <c r="D24" s="261" t="s">
        <v>239</v>
      </c>
    </row>
    <row r="25" spans="1:4">
      <c r="A25" s="97">
        <f t="shared" si="0"/>
        <v>24</v>
      </c>
      <c r="B25" s="271"/>
      <c r="C25" s="106"/>
      <c r="D25" s="261" t="s">
        <v>240</v>
      </c>
    </row>
    <row r="26" spans="1:4">
      <c r="A26" s="97">
        <f t="shared" si="0"/>
        <v>25</v>
      </c>
      <c r="B26" s="270"/>
      <c r="C26" s="106"/>
      <c r="D26" s="261" t="s">
        <v>241</v>
      </c>
    </row>
    <row r="27" spans="1:4">
      <c r="A27" s="97">
        <f t="shared" si="0"/>
        <v>26</v>
      </c>
      <c r="B27" s="270"/>
      <c r="C27" s="106"/>
      <c r="D27" s="261" t="s">
        <v>242</v>
      </c>
    </row>
    <row r="28" spans="1:4">
      <c r="A28" s="97">
        <f t="shared" si="0"/>
        <v>27</v>
      </c>
      <c r="B28" s="109"/>
      <c r="C28" s="106"/>
      <c r="D28" s="261" t="s">
        <v>243</v>
      </c>
    </row>
    <row r="29" spans="1:4">
      <c r="A29" s="97">
        <f t="shared" si="0"/>
        <v>28</v>
      </c>
      <c r="B29" s="152"/>
      <c r="C29" s="106"/>
      <c r="D29" s="261" t="s">
        <v>244</v>
      </c>
    </row>
    <row r="30" spans="1:4">
      <c r="A30" s="97">
        <f t="shared" si="0"/>
        <v>29</v>
      </c>
      <c r="B30" s="152"/>
      <c r="C30" s="106"/>
      <c r="D30" s="261" t="s">
        <v>245</v>
      </c>
    </row>
    <row r="31" spans="1:4">
      <c r="A31" s="97"/>
      <c r="B31" s="152"/>
      <c r="C31" s="106"/>
      <c r="D31" s="262"/>
    </row>
    <row r="32" spans="1:4">
      <c r="A32" s="97"/>
      <c r="B32" s="152"/>
      <c r="C32" s="106"/>
      <c r="D32" s="262"/>
    </row>
    <row r="33" spans="1:4">
      <c r="A33" s="97"/>
      <c r="B33" s="152"/>
      <c r="C33" s="106"/>
      <c r="D33" s="262"/>
    </row>
    <row r="34" spans="1:4">
      <c r="A34" s="97"/>
      <c r="B34" s="152"/>
      <c r="C34" s="106"/>
      <c r="D34" s="262"/>
    </row>
    <row r="35" spans="1:4">
      <c r="A35" s="97"/>
      <c r="B35" s="152"/>
      <c r="C35" s="106"/>
      <c r="D35" s="262"/>
    </row>
    <row r="36" spans="1:4">
      <c r="A36" s="97"/>
      <c r="B36" s="152"/>
      <c r="C36" s="106"/>
      <c r="D36" s="262"/>
    </row>
  </sheetData>
  <sortState ref="B3:B29">
    <sortCondition ref="B3:B29"/>
  </sortState>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41" t="e">
        <f>#REF!</f>
        <v>#REF!</v>
      </c>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row>
    <row r="2" spans="1:30">
      <c r="E2" s="325" t="s">
        <v>6</v>
      </c>
      <c r="F2" s="325"/>
      <c r="G2" s="325"/>
      <c r="H2" s="325"/>
      <c r="I2" s="325"/>
      <c r="J2" s="325"/>
      <c r="K2" s="325"/>
      <c r="L2" s="325"/>
      <c r="M2" s="325"/>
      <c r="N2" s="325"/>
      <c r="O2" s="325"/>
      <c r="P2" s="325"/>
      <c r="Q2" s="325" t="s">
        <v>10</v>
      </c>
      <c r="R2" s="325"/>
      <c r="S2" s="325"/>
      <c r="T2" s="325"/>
      <c r="U2" s="325"/>
      <c r="V2" s="325"/>
      <c r="W2" s="325"/>
      <c r="X2" s="325"/>
      <c r="Y2" s="325"/>
      <c r="Z2" s="325"/>
      <c r="AA2" s="325"/>
      <c r="AB2" s="325"/>
      <c r="AC2" s="1"/>
      <c r="AD2" s="1"/>
    </row>
    <row r="3" spans="1:30">
      <c r="A3" s="1" t="str">
        <f>список!A1</f>
        <v>№</v>
      </c>
      <c r="B3" s="1" t="str">
        <f>список!B1</f>
        <v>Фамилия, имя воспитанника</v>
      </c>
      <c r="C3" s="1" t="str">
        <f>список!C1</f>
        <v>дата</v>
      </c>
      <c r="D3" s="1" t="str">
        <f>список!D1</f>
        <v xml:space="preserve">группа </v>
      </c>
      <c r="E3" s="325">
        <v>29</v>
      </c>
      <c r="F3" s="325"/>
      <c r="G3" s="325">
        <v>30</v>
      </c>
      <c r="H3" s="325"/>
      <c r="I3" s="325">
        <v>31</v>
      </c>
      <c r="J3" s="325"/>
      <c r="K3" s="325">
        <v>32</v>
      </c>
      <c r="L3" s="325"/>
      <c r="M3" s="325">
        <v>33</v>
      </c>
      <c r="N3" s="325"/>
      <c r="O3" s="342">
        <v>34</v>
      </c>
      <c r="P3" s="343"/>
      <c r="Q3" s="326">
        <v>29</v>
      </c>
      <c r="R3" s="326"/>
      <c r="S3" s="326">
        <v>30</v>
      </c>
      <c r="T3" s="326"/>
      <c r="U3" s="326">
        <v>31</v>
      </c>
      <c r="V3" s="326"/>
      <c r="W3" s="326">
        <v>32</v>
      </c>
      <c r="X3" s="326"/>
      <c r="Y3" s="326">
        <v>33</v>
      </c>
      <c r="Z3" s="326"/>
      <c r="AA3" s="327">
        <v>34</v>
      </c>
      <c r="AB3" s="328"/>
      <c r="AC3" s="1"/>
      <c r="AD3" s="1"/>
    </row>
    <row r="4" spans="1:30">
      <c r="A4" s="1">
        <f>список!A2</f>
        <v>1</v>
      </c>
      <c r="B4" s="1">
        <f>список!B2</f>
        <v>0</v>
      </c>
      <c r="C4" s="1">
        <f>список!C2</f>
        <v>0</v>
      </c>
      <c r="D4" s="13" t="str">
        <f>список!D$2</f>
        <v>II мл. группа 9</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II мл. группа 9</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II мл. группа 9</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II мл. группа 9</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II мл. группа 9</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II мл. группа 9</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II мл. группа 9</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II мл. группа 9</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II мл. группа 9</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II мл. группа 9</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II мл. группа 9</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II мл. группа 9</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II мл. группа 9</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II мл. группа 9</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II мл. группа 9</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II мл. группа 9</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II мл. группа 9</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II мл. группа 9</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II мл. группа 9</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II мл. группа 9</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II мл. группа 9</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II мл. группа 9</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II мл. группа 9</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II мл. группа 9</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II мл. группа 9</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II мл. группа 9</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II мл. группа 9</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II мл. группа 9</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II мл. группа 9</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0</v>
      </c>
      <c r="B33" s="1">
        <f>список!B31</f>
        <v>0</v>
      </c>
      <c r="C33" s="1">
        <f>список!C31</f>
        <v>0</v>
      </c>
      <c r="D33" s="13" t="str">
        <f>список!D$2</f>
        <v>II мл. группа 9</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41" t="e">
        <f>#REF!</f>
        <v>#REF!</v>
      </c>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row>
    <row r="2" spans="1:30">
      <c r="E2" s="325" t="s">
        <v>6</v>
      </c>
      <c r="F2" s="325"/>
      <c r="G2" s="325"/>
      <c r="H2" s="325"/>
      <c r="I2" s="325"/>
      <c r="J2" s="325"/>
      <c r="K2" s="325"/>
      <c r="L2" s="325"/>
      <c r="M2" s="325"/>
      <c r="N2" s="325"/>
      <c r="O2" s="325"/>
      <c r="P2" s="325"/>
      <c r="Q2" s="325" t="s">
        <v>10</v>
      </c>
      <c r="R2" s="325"/>
      <c r="S2" s="325"/>
      <c r="T2" s="325"/>
      <c r="U2" s="325"/>
      <c r="V2" s="325"/>
      <c r="W2" s="325"/>
      <c r="X2" s="325"/>
      <c r="Y2" s="325"/>
      <c r="Z2" s="325"/>
      <c r="AA2" s="325"/>
      <c r="AB2" s="325"/>
      <c r="AC2" s="1"/>
      <c r="AD2" s="1"/>
    </row>
    <row r="3" spans="1:30">
      <c r="A3" s="1" t="str">
        <f>список!A1</f>
        <v>№</v>
      </c>
      <c r="B3" s="1" t="str">
        <f>список!B1</f>
        <v>Фамилия, имя воспитанника</v>
      </c>
      <c r="C3" s="1" t="str">
        <f>список!C1</f>
        <v>дата</v>
      </c>
      <c r="D3" s="1" t="str">
        <f>список!D1</f>
        <v xml:space="preserve">группа </v>
      </c>
      <c r="E3" s="325">
        <v>29</v>
      </c>
      <c r="F3" s="325"/>
      <c r="G3" s="325">
        <v>30</v>
      </c>
      <c r="H3" s="325"/>
      <c r="I3" s="325">
        <v>31</v>
      </c>
      <c r="J3" s="325"/>
      <c r="K3" s="325">
        <v>32</v>
      </c>
      <c r="L3" s="325"/>
      <c r="M3" s="325">
        <v>33</v>
      </c>
      <c r="N3" s="325"/>
      <c r="O3" s="342">
        <v>34</v>
      </c>
      <c r="P3" s="343"/>
      <c r="Q3" s="326">
        <v>29</v>
      </c>
      <c r="R3" s="326"/>
      <c r="S3" s="326">
        <v>30</v>
      </c>
      <c r="T3" s="326"/>
      <c r="U3" s="326">
        <v>31</v>
      </c>
      <c r="V3" s="326"/>
      <c r="W3" s="326">
        <v>32</v>
      </c>
      <c r="X3" s="326"/>
      <c r="Y3" s="326">
        <v>33</v>
      </c>
      <c r="Z3" s="326"/>
      <c r="AA3" s="327">
        <v>34</v>
      </c>
      <c r="AB3" s="328"/>
      <c r="AC3" s="1"/>
      <c r="AD3" s="1"/>
    </row>
    <row r="4" spans="1:30">
      <c r="A4" s="1">
        <f>список!A2</f>
        <v>1</v>
      </c>
      <c r="B4" s="1" t="str">
        <f>IF(список!B2="","",список!B2)</f>
        <v/>
      </c>
      <c r="C4" s="1" t="str">
        <f>IF(список!C2="","",список!C2)</f>
        <v/>
      </c>
      <c r="D4" s="13" t="str">
        <f>IF(список!D2="","",список!D2)</f>
        <v>II мл. группа 9</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t="str">
        <f>IF(список!C3="","",список!C3)</f>
        <v/>
      </c>
      <c r="D5" s="13" t="str">
        <f>IF(список!D3="","",список!D3)</f>
        <v>II мл. группа 10</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t="str">
        <f>IF(список!C4="","",список!C4)</f>
        <v/>
      </c>
      <c r="D6" s="13" t="str">
        <f>IF(список!D4="","",список!D4)</f>
        <v>II мл. группа 11</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t="str">
        <f>IF(список!C5="","",список!C5)</f>
        <v/>
      </c>
      <c r="D7" s="13" t="str">
        <f>IF(список!D5="","",список!D5)</f>
        <v>II мл. группа 12</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t="str">
        <f>IF(список!C6="","",список!C6)</f>
        <v/>
      </c>
      <c r="D8" s="13" t="str">
        <f>IF(список!D6="","",список!D6)</f>
        <v>II мл. группа 13</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t="str">
        <f>IF(список!C7="","",список!C7)</f>
        <v/>
      </c>
      <c r="D9" s="13" t="str">
        <f>IF(список!D7="","",список!D7)</f>
        <v>II мл. группа 14</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II мл. группа 15</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t="str">
        <f>IF(список!C9="","",список!C9)</f>
        <v/>
      </c>
      <c r="D11" s="13" t="str">
        <f>IF(список!D9="","",список!D9)</f>
        <v>II мл. группа 16</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t="str">
        <f>IF(список!C10="","",список!C10)</f>
        <v/>
      </c>
      <c r="D12" s="13" t="str">
        <f>IF(список!D10="","",список!D10)</f>
        <v>II мл. группа 17</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t="str">
        <f>IF(список!C11="","",список!C11)</f>
        <v/>
      </c>
      <c r="D13" s="13" t="str">
        <f>IF(список!D11="","",список!D11)</f>
        <v>II мл. группа 18</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t="str">
        <f>IF(список!C12="","",список!C12)</f>
        <v/>
      </c>
      <c r="D14" s="13" t="str">
        <f>IF(список!D12="","",список!D12)</f>
        <v>II мл. группа 19</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t="str">
        <f>IF(список!C13="","",список!C13)</f>
        <v/>
      </c>
      <c r="D15" s="13" t="str">
        <f>IF(список!D13="","",список!D13)</f>
        <v>II мл. группа 20</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t="str">
        <f>IF(список!C14="","",список!C14)</f>
        <v/>
      </c>
      <c r="D16" s="13" t="str">
        <f>IF(список!D14="","",список!D14)</f>
        <v>II мл. группа 21</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t="str">
        <f>IF(список!C15="","",список!C15)</f>
        <v/>
      </c>
      <c r="D17" s="13" t="str">
        <f>IF(список!D15="","",список!D15)</f>
        <v>II мл. группа 22</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t="str">
        <f>IF(список!C16="","",список!C16)</f>
        <v/>
      </c>
      <c r="D18" s="13" t="str">
        <f>IF(список!D16="","",список!D16)</f>
        <v>II мл. группа 23</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t="str">
        <f>IF(список!C17="","",список!C17)</f>
        <v/>
      </c>
      <c r="D19" s="13" t="str">
        <f>IF(список!D17="","",список!D17)</f>
        <v>II мл. группа 24</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t="str">
        <f>IF(список!C18="","",список!C18)</f>
        <v/>
      </c>
      <c r="D20" s="13" t="str">
        <f>IF(список!D18="","",список!D18)</f>
        <v>II мл. группа 25</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t="str">
        <f>IF(список!C19="","",список!C19)</f>
        <v/>
      </c>
      <c r="D21" s="13" t="str">
        <f>IF(список!D19="","",список!D19)</f>
        <v>II мл. группа 26</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t="str">
        <f>IF(список!C20="","",список!C20)</f>
        <v/>
      </c>
      <c r="D22" s="13" t="str">
        <f>IF(список!D20="","",список!D20)</f>
        <v>II мл. группа 27</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t="str">
        <f>IF(список!C21="","",список!C21)</f>
        <v/>
      </c>
      <c r="D23" s="13" t="str">
        <f>IF(список!D21="","",список!D21)</f>
        <v>II мл. группа 28</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t="str">
        <f>IF(список!C22="","",список!C22)</f>
        <v/>
      </c>
      <c r="D24" s="13" t="str">
        <f>IF(список!D22="","",список!D22)</f>
        <v>II мл. группа 29</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t="str">
        <f>IF(список!C23="","",список!C23)</f>
        <v/>
      </c>
      <c r="D25" s="13" t="str">
        <f>IF(список!D23="","",список!D23)</f>
        <v>II мл. группа 30</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t="str">
        <f>IF(список!C24="","",список!C24)</f>
        <v/>
      </c>
      <c r="D26" s="13" t="str">
        <f>IF(список!D24="","",список!D24)</f>
        <v>II мл. группа 31</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t="str">
        <f>IF(список!C25="","",список!C25)</f>
        <v/>
      </c>
      <c r="D27" s="13" t="str">
        <f>IF(список!D25="","",список!D25)</f>
        <v>II мл. группа 32</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t="str">
        <f>IF(список!C26="","",список!C26)</f>
        <v/>
      </c>
      <c r="D28" s="13" t="str">
        <f>IF(список!D26="","",список!D26)</f>
        <v>II мл. группа 33</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t="str">
        <f>IF(список!C27="","",список!C27)</f>
        <v/>
      </c>
      <c r="D29" s="13" t="str">
        <f>IF(список!D27="","",список!D27)</f>
        <v>II мл. группа 34</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t="str">
        <f>IF(список!C28="","",список!C28)</f>
        <v/>
      </c>
      <c r="D30" s="13" t="str">
        <f>IF(список!D28="","",список!D28)</f>
        <v>II мл. группа 35</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t="str">
        <f>IF(список!C29="","",список!C29)</f>
        <v/>
      </c>
      <c r="D31" s="13" t="str">
        <f>IF(список!D29="","",список!D29)</f>
        <v>II мл. группа 36</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t="str">
        <f>IF(список!C8="","",список!C8)</f>
        <v/>
      </c>
      <c r="C32" s="1" t="str">
        <f>IF(список!C30="","",список!C30)</f>
        <v/>
      </c>
      <c r="D32" s="13" t="str">
        <f>IF(список!D30="","",список!D30)</f>
        <v>II мл. группа 37</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0</v>
      </c>
      <c r="B33" s="1" t="str">
        <f>IF(список!B31="","",список!B31)</f>
        <v/>
      </c>
      <c r="C33" s="1" t="str">
        <f>IF(список!C31="","",список!C31)</f>
        <v/>
      </c>
      <c r="D33" s="13" t="str">
        <f>IF(список!D31="","",список!D31)</f>
        <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6" t="e">
        <f>#REF!</f>
        <v>#REF!</v>
      </c>
      <c r="B1" s="346"/>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row>
    <row r="2" spans="1:28">
      <c r="A2" s="1" t="str">
        <f>список!A1</f>
        <v>№</v>
      </c>
      <c r="B2" s="1" t="str">
        <f>список!B1</f>
        <v>Фамилия, имя воспитанника</v>
      </c>
      <c r="C2" s="1" t="str">
        <f>список!C1</f>
        <v>дата</v>
      </c>
      <c r="D2" s="1" t="str">
        <f>список!D1</f>
        <v xml:space="preserve">группа </v>
      </c>
      <c r="E2" s="325"/>
      <c r="F2" s="325"/>
      <c r="G2" s="325"/>
      <c r="H2" s="325"/>
      <c r="I2" s="325"/>
      <c r="J2" s="325"/>
    </row>
    <row r="3" spans="1:28">
      <c r="A3" s="1">
        <f>список!A2</f>
        <v>1</v>
      </c>
      <c r="B3" s="1" t="str">
        <f>IF(список!B2="","",список!B2)</f>
        <v/>
      </c>
      <c r="C3" s="1" t="str">
        <f>IF(список!C2="","",список!C2)</f>
        <v/>
      </c>
      <c r="D3" s="13" t="str">
        <f>IF(список!D2="","",список!D2)</f>
        <v>II мл. группа 9</v>
      </c>
      <c r="E3" s="325">
        <f>'[1]сырые баллы'!AM3</f>
        <v>35</v>
      </c>
      <c r="F3" s="325"/>
      <c r="G3" s="325">
        <f>'[1]сырые баллы'!AN3</f>
        <v>36</v>
      </c>
      <c r="H3" s="325"/>
      <c r="I3" s="325">
        <f>'[1]сырые баллы'!AO3</f>
        <v>37</v>
      </c>
      <c r="J3" s="325"/>
      <c r="L3" s="344" t="s">
        <v>5</v>
      </c>
      <c r="M3" s="347"/>
    </row>
    <row r="4" spans="1:28">
      <c r="A4" s="1">
        <f>список!A3</f>
        <v>2</v>
      </c>
      <c r="B4" s="1" t="str">
        <f>IF(список!B3="","",список!B3)</f>
        <v/>
      </c>
      <c r="C4" s="1" t="str">
        <f>IF(список!C3="","",список!C3)</f>
        <v/>
      </c>
      <c r="D4" s="13" t="str">
        <f>IF(список!D3="","",список!D3)</f>
        <v>II мл. группа 10</v>
      </c>
      <c r="E4" s="1" t="e">
        <f>#REF!</f>
        <v>#REF!</v>
      </c>
      <c r="F4" s="1" t="e">
        <f>IF(E4=0,"",IF(E4="а",1,2))</f>
        <v>#REF!</v>
      </c>
      <c r="G4" s="1" t="e">
        <f>#REF!</f>
        <v>#REF!</v>
      </c>
      <c r="H4" s="1" t="e">
        <f>IF(G4=0,"",IF(G4="а",1,IF(E4="г",3,2)))</f>
        <v>#REF!</v>
      </c>
      <c r="I4" s="1" t="e">
        <f>#REF!</f>
        <v>#REF!</v>
      </c>
      <c r="J4" s="1" t="e">
        <f>IF(I4=0,"",IF(I4="а",1,IF(I4="б",3,IF(I4="в",4,IF(I4="г",5,6)))))</f>
        <v>#REF!</v>
      </c>
      <c r="K4" s="2" t="e">
        <f>IF(SUM(F4:J4)=0,"",SUM(F4:J4))</f>
        <v>#REF!</v>
      </c>
      <c r="L4" s="344" t="e">
        <f>IF(K4="","",IF(K4&gt;=24,"6 уровень",IF(AND(K4&gt;=18,K4&lt;24),"5 уровень",IF(AND(K4&gt;=13,K4&lt;18),"4 уровень",IF(AND(K4&gt;=9,K4&lt;13),"3 уровень",IF(AND(K4&gt;=3,K4&lt;9),"2 уровень","1 уровень"))))))</f>
        <v>#REF!</v>
      </c>
      <c r="M4" s="345"/>
    </row>
    <row r="5" spans="1:28">
      <c r="A5" s="1">
        <f>список!A4</f>
        <v>3</v>
      </c>
      <c r="B5" s="1" t="str">
        <f>IF(список!B4="","",список!B4)</f>
        <v/>
      </c>
      <c r="C5" s="1" t="str">
        <f>IF(список!C4="","",список!C4)</f>
        <v/>
      </c>
      <c r="D5" s="13" t="str">
        <f>IF(список!D4="","",список!D4)</f>
        <v>II мл. группа 11</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4" t="e">
        <f t="shared" ref="L5:L33" si="4">IF(K5="","",IF(K5&gt;=24,"6 уровень",IF(AND(K5&gt;=18,K5&lt;24),"5 уровень",IF(AND(K5&gt;=13,K5&lt;18),"4 уровень",IF(AND(K5&gt;=9,K5&lt;13),"3 уровень",IF(AND(K5&gt;=3,K5&lt;9),"2 уровень","1 уровень"))))))</f>
        <v>#REF!</v>
      </c>
      <c r="M5" s="345"/>
    </row>
    <row r="6" spans="1:28">
      <c r="A6" s="1">
        <f>список!A5</f>
        <v>4</v>
      </c>
      <c r="B6" s="1" t="str">
        <f>IF(список!B5="","",список!B5)</f>
        <v/>
      </c>
      <c r="C6" s="1" t="str">
        <f>IF(список!C5="","",список!C5)</f>
        <v/>
      </c>
      <c r="D6" s="13" t="str">
        <f>IF(список!D5="","",список!D5)</f>
        <v>II мл. группа 12</v>
      </c>
      <c r="E6" s="1" t="e">
        <f>#REF!</f>
        <v>#REF!</v>
      </c>
      <c r="F6" s="1" t="e">
        <f t="shared" si="0"/>
        <v>#REF!</v>
      </c>
      <c r="G6" s="1" t="e">
        <f>#REF!</f>
        <v>#REF!</v>
      </c>
      <c r="H6" s="1" t="e">
        <f t="shared" si="1"/>
        <v>#REF!</v>
      </c>
      <c r="I6" s="1" t="e">
        <f>#REF!</f>
        <v>#REF!</v>
      </c>
      <c r="J6" s="1" t="e">
        <f t="shared" si="2"/>
        <v>#REF!</v>
      </c>
      <c r="K6" s="2" t="e">
        <f t="shared" si="3"/>
        <v>#REF!</v>
      </c>
      <c r="L6" s="344" t="e">
        <f t="shared" si="4"/>
        <v>#REF!</v>
      </c>
      <c r="M6" s="345"/>
    </row>
    <row r="7" spans="1:28">
      <c r="A7" s="1">
        <f>список!A6</f>
        <v>5</v>
      </c>
      <c r="B7" s="1" t="str">
        <f>IF(список!B6="","",список!B6)</f>
        <v/>
      </c>
      <c r="C7" s="1" t="str">
        <f>IF(список!C6="","",список!C6)</f>
        <v/>
      </c>
      <c r="D7" s="13" t="str">
        <f>IF(список!D6="","",список!D6)</f>
        <v>II мл. группа 13</v>
      </c>
      <c r="E7" s="1" t="e">
        <f>#REF!</f>
        <v>#REF!</v>
      </c>
      <c r="F7" s="1" t="e">
        <f t="shared" si="0"/>
        <v>#REF!</v>
      </c>
      <c r="G7" s="1" t="e">
        <f>#REF!</f>
        <v>#REF!</v>
      </c>
      <c r="H7" s="1" t="e">
        <f t="shared" si="1"/>
        <v>#REF!</v>
      </c>
      <c r="I7" s="1" t="e">
        <f>#REF!</f>
        <v>#REF!</v>
      </c>
      <c r="J7" s="1" t="e">
        <f t="shared" si="2"/>
        <v>#REF!</v>
      </c>
      <c r="K7" s="2" t="e">
        <f t="shared" si="3"/>
        <v>#REF!</v>
      </c>
      <c r="L7" s="344" t="e">
        <f t="shared" si="4"/>
        <v>#REF!</v>
      </c>
      <c r="M7" s="345"/>
    </row>
    <row r="8" spans="1:28">
      <c r="A8" s="1">
        <f>список!A7</f>
        <v>6</v>
      </c>
      <c r="B8" s="1" t="str">
        <f>IF(список!B7="","",список!B7)</f>
        <v/>
      </c>
      <c r="C8" s="1" t="str">
        <f>IF(список!C7="","",список!C7)</f>
        <v/>
      </c>
      <c r="D8" s="13" t="str">
        <f>IF(список!D7="","",список!D7)</f>
        <v>II мл. группа 14</v>
      </c>
      <c r="E8" s="1" t="e">
        <f>#REF!</f>
        <v>#REF!</v>
      </c>
      <c r="F8" s="1" t="e">
        <f t="shared" si="0"/>
        <v>#REF!</v>
      </c>
      <c r="G8" s="1" t="e">
        <f>#REF!</f>
        <v>#REF!</v>
      </c>
      <c r="H8" s="1" t="e">
        <f t="shared" si="1"/>
        <v>#REF!</v>
      </c>
      <c r="I8" s="1" t="e">
        <f>#REF!</f>
        <v>#REF!</v>
      </c>
      <c r="J8" s="1" t="e">
        <f t="shared" si="2"/>
        <v>#REF!</v>
      </c>
      <c r="K8" s="2" t="e">
        <f t="shared" si="3"/>
        <v>#REF!</v>
      </c>
      <c r="L8" s="344" t="e">
        <f t="shared" si="4"/>
        <v>#REF!</v>
      </c>
      <c r="M8" s="345"/>
    </row>
    <row r="9" spans="1:28">
      <c r="A9" s="1">
        <f>список!A8</f>
        <v>7</v>
      </c>
      <c r="B9" s="1" t="str">
        <f>IF(список!B8="","",список!B8)</f>
        <v/>
      </c>
      <c r="C9" s="1" t="e">
        <f>IF(список!#REF!="","",список!#REF!)</f>
        <v>#REF!</v>
      </c>
      <c r="D9" s="13" t="str">
        <f>IF(список!D8="","",список!D8)</f>
        <v>II мл. группа 15</v>
      </c>
      <c r="E9" s="1" t="e">
        <f>#REF!</f>
        <v>#REF!</v>
      </c>
      <c r="F9" s="1" t="e">
        <f t="shared" si="0"/>
        <v>#REF!</v>
      </c>
      <c r="G9" s="1" t="e">
        <f>#REF!</f>
        <v>#REF!</v>
      </c>
      <c r="H9" s="1" t="e">
        <f t="shared" si="1"/>
        <v>#REF!</v>
      </c>
      <c r="I9" s="1" t="e">
        <f>#REF!</f>
        <v>#REF!</v>
      </c>
      <c r="J9" s="1" t="e">
        <f t="shared" si="2"/>
        <v>#REF!</v>
      </c>
      <c r="K9" s="2" t="e">
        <f t="shared" si="3"/>
        <v>#REF!</v>
      </c>
      <c r="L9" s="344" t="e">
        <f t="shared" si="4"/>
        <v>#REF!</v>
      </c>
      <c r="M9" s="345"/>
    </row>
    <row r="10" spans="1:28">
      <c r="A10" s="1">
        <f>список!A9</f>
        <v>8</v>
      </c>
      <c r="B10" s="1" t="str">
        <f>IF(список!B9="","",список!B9)</f>
        <v/>
      </c>
      <c r="C10" s="1" t="str">
        <f>IF(список!C9="","",список!C9)</f>
        <v/>
      </c>
      <c r="D10" s="13" t="str">
        <f>IF(список!D9="","",список!D9)</f>
        <v>II мл. группа 16</v>
      </c>
      <c r="E10" s="1" t="e">
        <f>#REF!</f>
        <v>#REF!</v>
      </c>
      <c r="F10" s="1" t="e">
        <f t="shared" si="0"/>
        <v>#REF!</v>
      </c>
      <c r="G10" s="1" t="e">
        <f>#REF!</f>
        <v>#REF!</v>
      </c>
      <c r="H10" s="1" t="e">
        <f t="shared" si="1"/>
        <v>#REF!</v>
      </c>
      <c r="I10" s="1" t="e">
        <f>#REF!</f>
        <v>#REF!</v>
      </c>
      <c r="J10" s="1" t="e">
        <f t="shared" si="2"/>
        <v>#REF!</v>
      </c>
      <c r="K10" s="2" t="e">
        <f t="shared" si="3"/>
        <v>#REF!</v>
      </c>
      <c r="L10" s="344" t="e">
        <f t="shared" si="4"/>
        <v>#REF!</v>
      </c>
      <c r="M10" s="345"/>
    </row>
    <row r="11" spans="1:28">
      <c r="A11" s="1">
        <f>список!A10</f>
        <v>9</v>
      </c>
      <c r="B11" s="1" t="str">
        <f>IF(список!B10="","",список!B10)</f>
        <v/>
      </c>
      <c r="C11" s="1" t="str">
        <f>IF(список!C10="","",список!C10)</f>
        <v/>
      </c>
      <c r="D11" s="13" t="str">
        <f>IF(список!D10="","",список!D10)</f>
        <v>II мл. группа 17</v>
      </c>
      <c r="E11" s="1" t="e">
        <f>#REF!</f>
        <v>#REF!</v>
      </c>
      <c r="F11" s="1" t="e">
        <f t="shared" si="0"/>
        <v>#REF!</v>
      </c>
      <c r="G11" s="1" t="e">
        <f>#REF!</f>
        <v>#REF!</v>
      </c>
      <c r="H11" s="1" t="e">
        <f t="shared" si="1"/>
        <v>#REF!</v>
      </c>
      <c r="I11" s="1" t="e">
        <f>#REF!</f>
        <v>#REF!</v>
      </c>
      <c r="J11" s="1" t="e">
        <f t="shared" si="2"/>
        <v>#REF!</v>
      </c>
      <c r="K11" s="2" t="e">
        <f t="shared" si="3"/>
        <v>#REF!</v>
      </c>
      <c r="L11" s="344" t="e">
        <f t="shared" si="4"/>
        <v>#REF!</v>
      </c>
      <c r="M11" s="345"/>
    </row>
    <row r="12" spans="1:28">
      <c r="A12" s="1">
        <f>список!A11</f>
        <v>10</v>
      </c>
      <c r="B12" s="1" t="str">
        <f>IF(список!B11="","",список!B11)</f>
        <v/>
      </c>
      <c r="C12" s="1" t="str">
        <f>IF(список!C11="","",список!C11)</f>
        <v/>
      </c>
      <c r="D12" s="13" t="str">
        <f>IF(список!D11="","",список!D11)</f>
        <v>II мл. группа 18</v>
      </c>
      <c r="E12" s="1" t="e">
        <f>#REF!</f>
        <v>#REF!</v>
      </c>
      <c r="F12" s="1" t="e">
        <f t="shared" si="0"/>
        <v>#REF!</v>
      </c>
      <c r="G12" s="1" t="e">
        <f>#REF!</f>
        <v>#REF!</v>
      </c>
      <c r="H12" s="1" t="e">
        <f t="shared" si="1"/>
        <v>#REF!</v>
      </c>
      <c r="I12" s="1" t="e">
        <f>#REF!</f>
        <v>#REF!</v>
      </c>
      <c r="J12" s="1" t="e">
        <f t="shared" si="2"/>
        <v>#REF!</v>
      </c>
      <c r="K12" s="2" t="e">
        <f t="shared" si="3"/>
        <v>#REF!</v>
      </c>
      <c r="L12" s="344" t="e">
        <f t="shared" si="4"/>
        <v>#REF!</v>
      </c>
      <c r="M12" s="345"/>
    </row>
    <row r="13" spans="1:28">
      <c r="A13" s="1">
        <f>список!A12</f>
        <v>11</v>
      </c>
      <c r="B13" s="1" t="str">
        <f>IF(список!B12="","",список!B12)</f>
        <v/>
      </c>
      <c r="C13" s="1" t="str">
        <f>IF(список!C12="","",список!C12)</f>
        <v/>
      </c>
      <c r="D13" s="13" t="str">
        <f>IF(список!D12="","",список!D12)</f>
        <v>II мл. группа 19</v>
      </c>
      <c r="E13" s="1" t="e">
        <f>#REF!</f>
        <v>#REF!</v>
      </c>
      <c r="F13" s="1" t="e">
        <f t="shared" si="0"/>
        <v>#REF!</v>
      </c>
      <c r="G13" s="1" t="e">
        <f>#REF!</f>
        <v>#REF!</v>
      </c>
      <c r="H13" s="1" t="e">
        <f t="shared" si="1"/>
        <v>#REF!</v>
      </c>
      <c r="I13" s="1" t="e">
        <f>#REF!</f>
        <v>#REF!</v>
      </c>
      <c r="J13" s="1" t="e">
        <f t="shared" si="2"/>
        <v>#REF!</v>
      </c>
      <c r="K13" s="2" t="e">
        <f t="shared" si="3"/>
        <v>#REF!</v>
      </c>
      <c r="L13" s="344" t="e">
        <f t="shared" si="4"/>
        <v>#REF!</v>
      </c>
      <c r="M13" s="345"/>
    </row>
    <row r="14" spans="1:28">
      <c r="A14" s="1">
        <f>список!A13</f>
        <v>12</v>
      </c>
      <c r="B14" s="1" t="str">
        <f>IF(список!B13="","",список!B13)</f>
        <v/>
      </c>
      <c r="C14" s="1" t="str">
        <f>IF(список!C13="","",список!C13)</f>
        <v/>
      </c>
      <c r="D14" s="13" t="str">
        <f>IF(список!D13="","",список!D13)</f>
        <v>II мл. группа 20</v>
      </c>
      <c r="E14" s="1" t="e">
        <f>#REF!</f>
        <v>#REF!</v>
      </c>
      <c r="F14" s="1" t="e">
        <f t="shared" si="0"/>
        <v>#REF!</v>
      </c>
      <c r="G14" s="1" t="e">
        <f>#REF!</f>
        <v>#REF!</v>
      </c>
      <c r="H14" s="1" t="e">
        <f t="shared" si="1"/>
        <v>#REF!</v>
      </c>
      <c r="I14" s="1" t="e">
        <f>#REF!</f>
        <v>#REF!</v>
      </c>
      <c r="J14" s="1" t="e">
        <f t="shared" si="2"/>
        <v>#REF!</v>
      </c>
      <c r="K14" s="2" t="e">
        <f t="shared" si="3"/>
        <v>#REF!</v>
      </c>
      <c r="L14" s="344" t="e">
        <f t="shared" si="4"/>
        <v>#REF!</v>
      </c>
      <c r="M14" s="345"/>
    </row>
    <row r="15" spans="1:28">
      <c r="A15" s="1">
        <f>список!A14</f>
        <v>13</v>
      </c>
      <c r="B15" s="1" t="str">
        <f>IF(список!B14="","",список!B14)</f>
        <v/>
      </c>
      <c r="C15" s="1" t="str">
        <f>IF(список!C14="","",список!C14)</f>
        <v/>
      </c>
      <c r="D15" s="13" t="str">
        <f>IF(список!D14="","",список!D14)</f>
        <v>II мл. группа 21</v>
      </c>
      <c r="E15" s="1" t="e">
        <f>#REF!</f>
        <v>#REF!</v>
      </c>
      <c r="F15" s="1" t="e">
        <f t="shared" si="0"/>
        <v>#REF!</v>
      </c>
      <c r="G15" s="1" t="e">
        <f>#REF!</f>
        <v>#REF!</v>
      </c>
      <c r="H15" s="1" t="e">
        <f t="shared" si="1"/>
        <v>#REF!</v>
      </c>
      <c r="I15" s="1" t="e">
        <f>#REF!</f>
        <v>#REF!</v>
      </c>
      <c r="J15" s="1" t="e">
        <f t="shared" si="2"/>
        <v>#REF!</v>
      </c>
      <c r="K15" s="2" t="e">
        <f t="shared" si="3"/>
        <v>#REF!</v>
      </c>
      <c r="L15" s="344" t="e">
        <f t="shared" si="4"/>
        <v>#REF!</v>
      </c>
      <c r="M15" s="345"/>
    </row>
    <row r="16" spans="1:28">
      <c r="A16" s="1">
        <f>список!A15</f>
        <v>14</v>
      </c>
      <c r="B16" s="1" t="str">
        <f>IF(список!B15="","",список!B15)</f>
        <v/>
      </c>
      <c r="C16" s="1" t="str">
        <f>IF(список!C15="","",список!C15)</f>
        <v/>
      </c>
      <c r="D16" s="13" t="str">
        <f>IF(список!D15="","",список!D15)</f>
        <v>II мл. группа 22</v>
      </c>
      <c r="E16" s="1" t="e">
        <f>#REF!</f>
        <v>#REF!</v>
      </c>
      <c r="F16" s="1" t="e">
        <f t="shared" si="0"/>
        <v>#REF!</v>
      </c>
      <c r="G16" s="1" t="e">
        <f>#REF!</f>
        <v>#REF!</v>
      </c>
      <c r="H16" s="1" t="e">
        <f t="shared" si="1"/>
        <v>#REF!</v>
      </c>
      <c r="I16" s="1" t="e">
        <f>#REF!</f>
        <v>#REF!</v>
      </c>
      <c r="J16" s="1" t="e">
        <f t="shared" si="2"/>
        <v>#REF!</v>
      </c>
      <c r="K16" s="2" t="e">
        <f t="shared" si="3"/>
        <v>#REF!</v>
      </c>
      <c r="L16" s="344" t="e">
        <f t="shared" si="4"/>
        <v>#REF!</v>
      </c>
      <c r="M16" s="345"/>
    </row>
    <row r="17" spans="1:13">
      <c r="A17" s="1">
        <f>список!A16</f>
        <v>15</v>
      </c>
      <c r="B17" s="1" t="str">
        <f>IF(список!B16="","",список!B16)</f>
        <v/>
      </c>
      <c r="C17" s="1" t="str">
        <f>IF(список!C16="","",список!C16)</f>
        <v/>
      </c>
      <c r="D17" s="13" t="str">
        <f>IF(список!D16="","",список!D16)</f>
        <v>II мл. группа 23</v>
      </c>
      <c r="E17" s="1" t="e">
        <f>#REF!</f>
        <v>#REF!</v>
      </c>
      <c r="F17" s="1" t="e">
        <f t="shared" si="0"/>
        <v>#REF!</v>
      </c>
      <c r="G17" s="1" t="e">
        <f>#REF!</f>
        <v>#REF!</v>
      </c>
      <c r="H17" s="1" t="e">
        <f t="shared" si="1"/>
        <v>#REF!</v>
      </c>
      <c r="I17" s="1" t="e">
        <f>#REF!</f>
        <v>#REF!</v>
      </c>
      <c r="J17" s="1" t="e">
        <f t="shared" si="2"/>
        <v>#REF!</v>
      </c>
      <c r="K17" s="2" t="e">
        <f t="shared" si="3"/>
        <v>#REF!</v>
      </c>
      <c r="L17" s="344" t="e">
        <f t="shared" si="4"/>
        <v>#REF!</v>
      </c>
      <c r="M17" s="345"/>
    </row>
    <row r="18" spans="1:13">
      <c r="A18" s="1">
        <f>список!A17</f>
        <v>16</v>
      </c>
      <c r="B18" s="1" t="str">
        <f>IF(список!B17="","",список!B17)</f>
        <v/>
      </c>
      <c r="C18" s="1" t="str">
        <f>IF(список!C17="","",список!C17)</f>
        <v/>
      </c>
      <c r="D18" s="13" t="str">
        <f>IF(список!D17="","",список!D17)</f>
        <v>II мл. группа 24</v>
      </c>
      <c r="E18" s="1" t="e">
        <f>#REF!</f>
        <v>#REF!</v>
      </c>
      <c r="F18" s="1" t="e">
        <f t="shared" si="0"/>
        <v>#REF!</v>
      </c>
      <c r="G18" s="1" t="e">
        <f>#REF!</f>
        <v>#REF!</v>
      </c>
      <c r="H18" s="1" t="e">
        <f t="shared" si="1"/>
        <v>#REF!</v>
      </c>
      <c r="I18" s="1" t="e">
        <f>#REF!</f>
        <v>#REF!</v>
      </c>
      <c r="J18" s="1" t="e">
        <f t="shared" si="2"/>
        <v>#REF!</v>
      </c>
      <c r="K18" s="2" t="e">
        <f t="shared" si="3"/>
        <v>#REF!</v>
      </c>
      <c r="L18" s="344" t="e">
        <f t="shared" si="4"/>
        <v>#REF!</v>
      </c>
      <c r="M18" s="345"/>
    </row>
    <row r="19" spans="1:13">
      <c r="A19" s="1">
        <f>список!A18</f>
        <v>17</v>
      </c>
      <c r="B19" s="1" t="str">
        <f>IF(список!B18="","",список!B18)</f>
        <v/>
      </c>
      <c r="C19" s="1" t="str">
        <f>IF(список!C18="","",список!C18)</f>
        <v/>
      </c>
      <c r="D19" s="13" t="str">
        <f>IF(список!D18="","",список!D18)</f>
        <v>II мл. группа 25</v>
      </c>
      <c r="E19" s="1" t="e">
        <f>#REF!</f>
        <v>#REF!</v>
      </c>
      <c r="F19" s="1" t="e">
        <f t="shared" si="0"/>
        <v>#REF!</v>
      </c>
      <c r="G19" s="1" t="e">
        <f>#REF!</f>
        <v>#REF!</v>
      </c>
      <c r="H19" s="1" t="e">
        <f t="shared" si="1"/>
        <v>#REF!</v>
      </c>
      <c r="I19" s="1" t="e">
        <f>#REF!</f>
        <v>#REF!</v>
      </c>
      <c r="J19" s="1" t="e">
        <f t="shared" si="2"/>
        <v>#REF!</v>
      </c>
      <c r="K19" s="2" t="e">
        <f t="shared" si="3"/>
        <v>#REF!</v>
      </c>
      <c r="L19" s="344" t="e">
        <f t="shared" si="4"/>
        <v>#REF!</v>
      </c>
      <c r="M19" s="345"/>
    </row>
    <row r="20" spans="1:13">
      <c r="A20" s="1">
        <f>список!A19</f>
        <v>18</v>
      </c>
      <c r="B20" s="1" t="str">
        <f>IF(список!B19="","",список!B19)</f>
        <v/>
      </c>
      <c r="C20" s="1" t="str">
        <f>IF(список!C19="","",список!C19)</f>
        <v/>
      </c>
      <c r="D20" s="13" t="str">
        <f>IF(список!D19="","",список!D19)</f>
        <v>II мл. группа 26</v>
      </c>
      <c r="E20" s="1" t="e">
        <f>#REF!</f>
        <v>#REF!</v>
      </c>
      <c r="F20" s="1" t="e">
        <f t="shared" si="0"/>
        <v>#REF!</v>
      </c>
      <c r="G20" s="1" t="e">
        <f>#REF!</f>
        <v>#REF!</v>
      </c>
      <c r="H20" s="1" t="e">
        <f t="shared" si="1"/>
        <v>#REF!</v>
      </c>
      <c r="I20" s="1" t="e">
        <f>#REF!</f>
        <v>#REF!</v>
      </c>
      <c r="J20" s="1" t="e">
        <f t="shared" si="2"/>
        <v>#REF!</v>
      </c>
      <c r="K20" s="2" t="e">
        <f t="shared" si="3"/>
        <v>#REF!</v>
      </c>
      <c r="L20" s="344" t="e">
        <f t="shared" si="4"/>
        <v>#REF!</v>
      </c>
      <c r="M20" s="345"/>
    </row>
    <row r="21" spans="1:13">
      <c r="A21" s="1">
        <f>список!A20</f>
        <v>19</v>
      </c>
      <c r="B21" s="1" t="str">
        <f>IF(список!B20="","",список!B20)</f>
        <v/>
      </c>
      <c r="C21" s="1" t="str">
        <f>IF(список!C20="","",список!C20)</f>
        <v/>
      </c>
      <c r="D21" s="13" t="str">
        <f>IF(список!D20="","",список!D20)</f>
        <v>II мл. группа 27</v>
      </c>
      <c r="E21" s="1" t="e">
        <f>#REF!</f>
        <v>#REF!</v>
      </c>
      <c r="F21" s="1" t="e">
        <f t="shared" si="0"/>
        <v>#REF!</v>
      </c>
      <c r="G21" s="1" t="e">
        <f>#REF!</f>
        <v>#REF!</v>
      </c>
      <c r="H21" s="1" t="e">
        <f t="shared" si="1"/>
        <v>#REF!</v>
      </c>
      <c r="I21" s="1" t="e">
        <f>#REF!</f>
        <v>#REF!</v>
      </c>
      <c r="J21" s="1" t="e">
        <f t="shared" si="2"/>
        <v>#REF!</v>
      </c>
      <c r="K21" s="2" t="e">
        <f t="shared" si="3"/>
        <v>#REF!</v>
      </c>
      <c r="L21" s="344" t="e">
        <f t="shared" si="4"/>
        <v>#REF!</v>
      </c>
      <c r="M21" s="345"/>
    </row>
    <row r="22" spans="1:13">
      <c r="A22" s="1">
        <f>список!A21</f>
        <v>20</v>
      </c>
      <c r="B22" s="1" t="str">
        <f>IF(список!B21="","",список!B21)</f>
        <v/>
      </c>
      <c r="C22" s="1" t="str">
        <f>IF(список!C21="","",список!C21)</f>
        <v/>
      </c>
      <c r="D22" s="13" t="str">
        <f>IF(список!D21="","",список!D21)</f>
        <v>II мл. группа 28</v>
      </c>
      <c r="E22" s="1" t="e">
        <f>#REF!</f>
        <v>#REF!</v>
      </c>
      <c r="F22" s="1" t="e">
        <f t="shared" si="0"/>
        <v>#REF!</v>
      </c>
      <c r="G22" s="1" t="e">
        <f>#REF!</f>
        <v>#REF!</v>
      </c>
      <c r="H22" s="1" t="e">
        <f t="shared" si="1"/>
        <v>#REF!</v>
      </c>
      <c r="I22" s="1" t="e">
        <f>#REF!</f>
        <v>#REF!</v>
      </c>
      <c r="J22" s="1" t="e">
        <f t="shared" si="2"/>
        <v>#REF!</v>
      </c>
      <c r="K22" s="2" t="e">
        <f t="shared" si="3"/>
        <v>#REF!</v>
      </c>
      <c r="L22" s="344" t="e">
        <f t="shared" si="4"/>
        <v>#REF!</v>
      </c>
      <c r="M22" s="345"/>
    </row>
    <row r="23" spans="1:13">
      <c r="A23" s="1">
        <f>список!A22</f>
        <v>21</v>
      </c>
      <c r="B23" s="1" t="str">
        <f>IF(список!B22="","",список!B22)</f>
        <v/>
      </c>
      <c r="C23" s="1" t="str">
        <f>IF(список!C22="","",список!C22)</f>
        <v/>
      </c>
      <c r="D23" s="13" t="str">
        <f>IF(список!D22="","",список!D22)</f>
        <v>II мл. группа 29</v>
      </c>
      <c r="E23" s="1" t="e">
        <f>#REF!</f>
        <v>#REF!</v>
      </c>
      <c r="F23" s="1" t="e">
        <f t="shared" si="0"/>
        <v>#REF!</v>
      </c>
      <c r="G23" s="1" t="e">
        <f>#REF!</f>
        <v>#REF!</v>
      </c>
      <c r="H23" s="1" t="e">
        <f t="shared" si="1"/>
        <v>#REF!</v>
      </c>
      <c r="I23" s="1" t="e">
        <f>#REF!</f>
        <v>#REF!</v>
      </c>
      <c r="J23" s="1" t="e">
        <f t="shared" si="2"/>
        <v>#REF!</v>
      </c>
      <c r="K23" s="2" t="e">
        <f t="shared" si="3"/>
        <v>#REF!</v>
      </c>
      <c r="L23" s="344" t="e">
        <f t="shared" si="4"/>
        <v>#REF!</v>
      </c>
      <c r="M23" s="345"/>
    </row>
    <row r="24" spans="1:13">
      <c r="A24" s="1">
        <f>список!A23</f>
        <v>22</v>
      </c>
      <c r="B24" s="1" t="str">
        <f>IF(список!B23="","",список!B23)</f>
        <v/>
      </c>
      <c r="C24" s="1" t="str">
        <f>IF(список!C23="","",список!C23)</f>
        <v/>
      </c>
      <c r="D24" s="13" t="str">
        <f>IF(список!D23="","",список!D23)</f>
        <v>II мл. группа 30</v>
      </c>
      <c r="E24" s="1" t="e">
        <f>#REF!</f>
        <v>#REF!</v>
      </c>
      <c r="F24" s="1" t="e">
        <f t="shared" si="0"/>
        <v>#REF!</v>
      </c>
      <c r="G24" s="1" t="e">
        <f>#REF!</f>
        <v>#REF!</v>
      </c>
      <c r="H24" s="1" t="e">
        <f t="shared" si="1"/>
        <v>#REF!</v>
      </c>
      <c r="I24" s="1" t="e">
        <f>#REF!</f>
        <v>#REF!</v>
      </c>
      <c r="J24" s="1" t="e">
        <f t="shared" si="2"/>
        <v>#REF!</v>
      </c>
      <c r="K24" s="2" t="e">
        <f t="shared" si="3"/>
        <v>#REF!</v>
      </c>
      <c r="L24" s="344" t="e">
        <f t="shared" si="4"/>
        <v>#REF!</v>
      </c>
      <c r="M24" s="345"/>
    </row>
    <row r="25" spans="1:13">
      <c r="A25" s="1">
        <f>список!A24</f>
        <v>23</v>
      </c>
      <c r="B25" s="1" t="str">
        <f>IF(список!B24="","",список!B24)</f>
        <v/>
      </c>
      <c r="C25" s="1" t="str">
        <f>IF(список!C24="","",список!C24)</f>
        <v/>
      </c>
      <c r="D25" s="13" t="str">
        <f>IF(список!D24="","",список!D24)</f>
        <v>II мл. группа 31</v>
      </c>
      <c r="E25" s="1" t="e">
        <f>#REF!</f>
        <v>#REF!</v>
      </c>
      <c r="F25" s="1" t="e">
        <f t="shared" si="0"/>
        <v>#REF!</v>
      </c>
      <c r="G25" s="1" t="e">
        <f>#REF!</f>
        <v>#REF!</v>
      </c>
      <c r="H25" s="1" t="e">
        <f t="shared" si="1"/>
        <v>#REF!</v>
      </c>
      <c r="I25" s="1" t="e">
        <f>#REF!</f>
        <v>#REF!</v>
      </c>
      <c r="J25" s="1" t="e">
        <f t="shared" si="2"/>
        <v>#REF!</v>
      </c>
      <c r="K25" s="2" t="e">
        <f t="shared" si="3"/>
        <v>#REF!</v>
      </c>
      <c r="L25" s="344" t="e">
        <f t="shared" si="4"/>
        <v>#REF!</v>
      </c>
      <c r="M25" s="345"/>
    </row>
    <row r="26" spans="1:13">
      <c r="A26" s="1">
        <f>список!A25</f>
        <v>24</v>
      </c>
      <c r="B26" s="1" t="str">
        <f>IF(список!B25="","",список!B25)</f>
        <v/>
      </c>
      <c r="C26" s="1" t="str">
        <f>IF(список!C25="","",список!C25)</f>
        <v/>
      </c>
      <c r="D26" s="13" t="str">
        <f>IF(список!D25="","",список!D25)</f>
        <v>II мл. группа 32</v>
      </c>
      <c r="E26" s="1" t="e">
        <f>#REF!</f>
        <v>#REF!</v>
      </c>
      <c r="F26" s="1" t="e">
        <f t="shared" si="0"/>
        <v>#REF!</v>
      </c>
      <c r="G26" s="1" t="e">
        <f>#REF!</f>
        <v>#REF!</v>
      </c>
      <c r="H26" s="1" t="e">
        <f t="shared" si="1"/>
        <v>#REF!</v>
      </c>
      <c r="I26" s="1" t="e">
        <f>#REF!</f>
        <v>#REF!</v>
      </c>
      <c r="J26" s="1" t="e">
        <f t="shared" si="2"/>
        <v>#REF!</v>
      </c>
      <c r="K26" s="2" t="e">
        <f t="shared" si="3"/>
        <v>#REF!</v>
      </c>
      <c r="L26" s="344" t="e">
        <f t="shared" si="4"/>
        <v>#REF!</v>
      </c>
      <c r="M26" s="345"/>
    </row>
    <row r="27" spans="1:13">
      <c r="A27" s="1">
        <f>список!A26</f>
        <v>25</v>
      </c>
      <c r="B27" s="1" t="str">
        <f>IF(список!B26="","",список!B26)</f>
        <v/>
      </c>
      <c r="C27" s="1" t="str">
        <f>IF(список!C26="","",список!C26)</f>
        <v/>
      </c>
      <c r="D27" s="13" t="str">
        <f>IF(список!D26="","",список!D26)</f>
        <v>II мл. группа 33</v>
      </c>
      <c r="E27" s="1" t="e">
        <f>#REF!</f>
        <v>#REF!</v>
      </c>
      <c r="F27" s="1" t="e">
        <f t="shared" si="0"/>
        <v>#REF!</v>
      </c>
      <c r="G27" s="1" t="e">
        <f>#REF!</f>
        <v>#REF!</v>
      </c>
      <c r="H27" s="1" t="e">
        <f t="shared" si="1"/>
        <v>#REF!</v>
      </c>
      <c r="I27" s="1" t="e">
        <f>#REF!</f>
        <v>#REF!</v>
      </c>
      <c r="J27" s="1" t="e">
        <f t="shared" si="2"/>
        <v>#REF!</v>
      </c>
      <c r="K27" s="2" t="e">
        <f t="shared" si="3"/>
        <v>#REF!</v>
      </c>
      <c r="L27" s="344" t="e">
        <f t="shared" si="4"/>
        <v>#REF!</v>
      </c>
      <c r="M27" s="345"/>
    </row>
    <row r="28" spans="1:13">
      <c r="A28" s="1">
        <f>список!A27</f>
        <v>26</v>
      </c>
      <c r="B28" s="1" t="str">
        <f>IF(список!B27="","",список!B27)</f>
        <v/>
      </c>
      <c r="C28" s="1" t="str">
        <f>IF(список!C27="","",список!C27)</f>
        <v/>
      </c>
      <c r="D28" s="13" t="str">
        <f>IF(список!D27="","",список!D27)</f>
        <v>II мл. группа 34</v>
      </c>
      <c r="E28" s="1" t="e">
        <f>#REF!</f>
        <v>#REF!</v>
      </c>
      <c r="F28" s="1" t="e">
        <f t="shared" si="0"/>
        <v>#REF!</v>
      </c>
      <c r="G28" s="1" t="e">
        <f>#REF!</f>
        <v>#REF!</v>
      </c>
      <c r="H28" s="1" t="e">
        <f t="shared" si="1"/>
        <v>#REF!</v>
      </c>
      <c r="I28" s="1" t="e">
        <f>#REF!</f>
        <v>#REF!</v>
      </c>
      <c r="J28" s="1" t="e">
        <f t="shared" si="2"/>
        <v>#REF!</v>
      </c>
      <c r="K28" s="2" t="e">
        <f t="shared" si="3"/>
        <v>#REF!</v>
      </c>
      <c r="L28" s="344" t="e">
        <f t="shared" si="4"/>
        <v>#REF!</v>
      </c>
      <c r="M28" s="345"/>
    </row>
    <row r="29" spans="1:13">
      <c r="A29" s="1">
        <f>список!A28</f>
        <v>27</v>
      </c>
      <c r="B29" s="1" t="str">
        <f>IF(список!B28="","",список!B28)</f>
        <v/>
      </c>
      <c r="C29" s="1" t="str">
        <f>IF(список!C28="","",список!C28)</f>
        <v/>
      </c>
      <c r="D29" s="13" t="str">
        <f>IF(список!D28="","",список!D28)</f>
        <v>II мл. группа 35</v>
      </c>
      <c r="E29" s="1" t="e">
        <f>#REF!</f>
        <v>#REF!</v>
      </c>
      <c r="F29" s="1" t="e">
        <f t="shared" si="0"/>
        <v>#REF!</v>
      </c>
      <c r="G29" s="1" t="e">
        <f>#REF!</f>
        <v>#REF!</v>
      </c>
      <c r="H29" s="1" t="e">
        <f t="shared" si="1"/>
        <v>#REF!</v>
      </c>
      <c r="I29" s="1" t="e">
        <f>#REF!</f>
        <v>#REF!</v>
      </c>
      <c r="J29" s="1" t="e">
        <f t="shared" si="2"/>
        <v>#REF!</v>
      </c>
      <c r="K29" s="2" t="e">
        <f t="shared" si="3"/>
        <v>#REF!</v>
      </c>
      <c r="L29" s="344" t="e">
        <f t="shared" si="4"/>
        <v>#REF!</v>
      </c>
      <c r="M29" s="345"/>
    </row>
    <row r="30" spans="1:13">
      <c r="A30" s="1">
        <f>список!A29</f>
        <v>28</v>
      </c>
      <c r="B30" s="1" t="str">
        <f>IF(список!B29="","",список!B29)</f>
        <v/>
      </c>
      <c r="C30" s="1" t="str">
        <f>IF(список!C29="","",список!C29)</f>
        <v/>
      </c>
      <c r="D30" s="13" t="str">
        <f>IF(список!D29="","",список!D29)</f>
        <v>II мл. группа 36</v>
      </c>
      <c r="E30" s="1" t="e">
        <f>#REF!</f>
        <v>#REF!</v>
      </c>
      <c r="F30" s="1" t="e">
        <f t="shared" si="0"/>
        <v>#REF!</v>
      </c>
      <c r="G30" s="1" t="e">
        <f>#REF!</f>
        <v>#REF!</v>
      </c>
      <c r="H30" s="1" t="e">
        <f t="shared" si="1"/>
        <v>#REF!</v>
      </c>
      <c r="I30" s="1" t="e">
        <f>#REF!</f>
        <v>#REF!</v>
      </c>
      <c r="J30" s="1" t="e">
        <f t="shared" si="2"/>
        <v>#REF!</v>
      </c>
      <c r="K30" s="2" t="e">
        <f t="shared" si="3"/>
        <v>#REF!</v>
      </c>
      <c r="L30" s="344" t="e">
        <f t="shared" si="4"/>
        <v>#REF!</v>
      </c>
      <c r="M30" s="345"/>
    </row>
    <row r="31" spans="1:13">
      <c r="A31" s="1">
        <f>список!A30</f>
        <v>29</v>
      </c>
      <c r="B31" s="1" t="str">
        <f>IF(список!C8="","",список!C8)</f>
        <v/>
      </c>
      <c r="C31" s="1" t="str">
        <f>IF(список!C30="","",список!C30)</f>
        <v/>
      </c>
      <c r="D31" s="13" t="str">
        <f>IF(список!D30="","",список!D30)</f>
        <v>II мл. группа 37</v>
      </c>
      <c r="E31" s="1" t="e">
        <f>#REF!</f>
        <v>#REF!</v>
      </c>
      <c r="F31" s="1" t="e">
        <f t="shared" si="0"/>
        <v>#REF!</v>
      </c>
      <c r="G31" s="1" t="e">
        <f>#REF!</f>
        <v>#REF!</v>
      </c>
      <c r="H31" s="1" t="e">
        <f t="shared" si="1"/>
        <v>#REF!</v>
      </c>
      <c r="I31" s="1" t="e">
        <f>#REF!</f>
        <v>#REF!</v>
      </c>
      <c r="J31" s="1" t="e">
        <f t="shared" si="2"/>
        <v>#REF!</v>
      </c>
      <c r="K31" s="2" t="e">
        <f t="shared" si="3"/>
        <v>#REF!</v>
      </c>
      <c r="L31" s="344" t="e">
        <f t="shared" si="4"/>
        <v>#REF!</v>
      </c>
      <c r="M31" s="345"/>
    </row>
    <row r="32" spans="1:13">
      <c r="A32" s="1">
        <f>список!A31</f>
        <v>0</v>
      </c>
      <c r="B32" s="1" t="str">
        <f>IF(список!B31="","",список!B31)</f>
        <v/>
      </c>
      <c r="C32" s="1" t="str">
        <f>IF(список!C31="","",список!C31)</f>
        <v/>
      </c>
      <c r="D32" s="13" t="str">
        <f>IF(список!D31="","",список!D31)</f>
        <v/>
      </c>
      <c r="E32" s="1" t="e">
        <f>#REF!</f>
        <v>#REF!</v>
      </c>
      <c r="F32" s="1" t="e">
        <f t="shared" si="0"/>
        <v>#REF!</v>
      </c>
      <c r="G32" s="1" t="e">
        <f>#REF!</f>
        <v>#REF!</v>
      </c>
      <c r="H32" s="1" t="e">
        <f t="shared" si="1"/>
        <v>#REF!</v>
      </c>
      <c r="I32" s="1" t="e">
        <f>#REF!</f>
        <v>#REF!</v>
      </c>
      <c r="J32" s="1" t="e">
        <f t="shared" si="2"/>
        <v>#REF!</v>
      </c>
      <c r="K32" s="2" t="e">
        <f t="shared" si="3"/>
        <v>#REF!</v>
      </c>
      <c r="L32" s="344" t="e">
        <f t="shared" si="4"/>
        <v>#REF!</v>
      </c>
      <c r="M32" s="345"/>
    </row>
    <row r="33" spans="1:13">
      <c r="A33" s="1">
        <f>список!A32</f>
        <v>0</v>
      </c>
      <c r="B33" s="1" t="str">
        <f>IF(список!B32="","",список!B32)</f>
        <v/>
      </c>
      <c r="C33" s="1" t="str">
        <f>IF(список!C32="","",список!C32)</f>
        <v/>
      </c>
      <c r="D33" s="13" t="str">
        <f>IF(список!D32="","",список!D32)</f>
        <v/>
      </c>
      <c r="E33" s="1" t="e">
        <f>#REF!</f>
        <v>#REF!</v>
      </c>
      <c r="F33" s="1" t="e">
        <f t="shared" si="0"/>
        <v>#REF!</v>
      </c>
      <c r="G33" s="1" t="e">
        <f>#REF!</f>
        <v>#REF!</v>
      </c>
      <c r="H33" s="1" t="e">
        <f t="shared" si="1"/>
        <v>#REF!</v>
      </c>
      <c r="I33" s="1" t="e">
        <f>#REF!</f>
        <v>#REF!</v>
      </c>
      <c r="J33" s="1" t="e">
        <f t="shared" si="2"/>
        <v>#REF!</v>
      </c>
      <c r="K33" s="2" t="e">
        <f t="shared" si="3"/>
        <v>#REF!</v>
      </c>
      <c r="L33" s="344" t="e">
        <f t="shared" si="4"/>
        <v>#REF!</v>
      </c>
      <c r="M33" s="345"/>
    </row>
    <row r="34" spans="1:13">
      <c r="K34" s="2"/>
      <c r="L34" s="344"/>
      <c r="M34" s="345"/>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6" t="e">
        <f>#REF!</f>
        <v>#REF!</v>
      </c>
      <c r="B1" s="346"/>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row>
    <row r="2" spans="1:28">
      <c r="A2" s="1" t="str">
        <f>список!A1</f>
        <v>№</v>
      </c>
      <c r="B2" s="1" t="str">
        <f>список!B1</f>
        <v>Фамилия, имя воспитанника</v>
      </c>
      <c r="C2" s="1" t="str">
        <f>список!C1</f>
        <v>дата</v>
      </c>
      <c r="D2" s="1" t="str">
        <f>список!D1</f>
        <v xml:space="preserve">группа </v>
      </c>
      <c r="E2" s="325"/>
      <c r="F2" s="325"/>
      <c r="G2" s="325"/>
      <c r="H2" s="325"/>
      <c r="I2" s="325"/>
      <c r="J2" s="325"/>
    </row>
    <row r="3" spans="1:28">
      <c r="A3" s="1">
        <f>список!A2</f>
        <v>1</v>
      </c>
      <c r="B3" s="1" t="str">
        <f>IF(список!B2="","",список!B2)</f>
        <v/>
      </c>
      <c r="C3" s="1" t="str">
        <f>IF(список!C2="","",список!C2)</f>
        <v/>
      </c>
      <c r="D3" s="13" t="str">
        <f>IF(список!D2="","",список!D2)</f>
        <v>II мл. группа 9</v>
      </c>
      <c r="E3" s="325">
        <f>'[1]сырые баллы'!AM3</f>
        <v>35</v>
      </c>
      <c r="F3" s="325"/>
      <c r="G3" s="325">
        <f>'[1]сырые баллы'!AN3</f>
        <v>36</v>
      </c>
      <c r="H3" s="325"/>
      <c r="I3" s="325">
        <f>'[1]сырые баллы'!AO3</f>
        <v>37</v>
      </c>
      <c r="J3" s="325"/>
      <c r="L3" s="344" t="s">
        <v>5</v>
      </c>
      <c r="M3" s="347"/>
    </row>
    <row r="4" spans="1:28">
      <c r="A4" s="1">
        <f>список!A3</f>
        <v>2</v>
      </c>
      <c r="B4" s="1" t="str">
        <f>IF(список!B3="","",список!B3)</f>
        <v/>
      </c>
      <c r="C4" s="1" t="str">
        <f>IF(список!C3="","",список!C3)</f>
        <v/>
      </c>
      <c r="D4" s="13" t="str">
        <f>IF(список!D3="","",список!D3)</f>
        <v>II мл. группа 10</v>
      </c>
      <c r="E4" s="1" t="e">
        <f>#REF!</f>
        <v>#REF!</v>
      </c>
      <c r="F4" s="1" t="e">
        <f>IF(E4=0,"",IF(E4="а",1,2))</f>
        <v>#REF!</v>
      </c>
      <c r="G4" s="1" t="e">
        <f>#REF!</f>
        <v>#REF!</v>
      </c>
      <c r="H4" s="1" t="e">
        <f>IF(G4=0,"",IF(G4="а",1,IF(E4="г",3,2)))</f>
        <v>#REF!</v>
      </c>
      <c r="I4" s="1" t="e">
        <f>#REF!</f>
        <v>#REF!</v>
      </c>
      <c r="J4" s="1" t="e">
        <f>IF(I4=0,"",IF(I4="а",1,IF(I4="б",3,IF(I4="в",4,IF(I4="г",5,6)))))</f>
        <v>#REF!</v>
      </c>
      <c r="K4" s="2" t="e">
        <f>IF(SUM(F4:J4)=0,"",SUM(F4:J4))</f>
        <v>#REF!</v>
      </c>
      <c r="L4" s="344" t="e">
        <f>IF(K4="","",IF(K4&gt;=24,"6 уровень",IF(AND(K4&gt;=18,K4&lt;24),"5 уровень",IF(AND(K4&gt;=13,K4&lt;18),"4 уровень",IF(AND(K4&gt;=9,K4&lt;13),"3 уровень",IF(AND(K4&gt;=3,K4&lt;9),"2 уровень","1 уровень"))))))</f>
        <v>#REF!</v>
      </c>
      <c r="M4" s="345"/>
    </row>
    <row r="5" spans="1:28">
      <c r="A5" s="1">
        <f>список!A4</f>
        <v>3</v>
      </c>
      <c r="B5" s="1" t="str">
        <f>IF(список!B4="","",список!B4)</f>
        <v/>
      </c>
      <c r="C5" s="1" t="str">
        <f>IF(список!C4="","",список!C4)</f>
        <v/>
      </c>
      <c r="D5" s="13" t="str">
        <f>IF(список!D4="","",список!D4)</f>
        <v>II мл. группа 11</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4" t="e">
        <f t="shared" ref="L5:L33" si="4">IF(K5="","",IF(K5&gt;=24,"6 уровень",IF(AND(K5&gt;=18,K5&lt;24),"5 уровень",IF(AND(K5&gt;=13,K5&lt;18),"4 уровень",IF(AND(K5&gt;=9,K5&lt;13),"3 уровень",IF(AND(K5&gt;=3,K5&lt;9),"2 уровень","1 уровень"))))))</f>
        <v>#REF!</v>
      </c>
      <c r="M5" s="345"/>
    </row>
    <row r="6" spans="1:28">
      <c r="A6" s="1">
        <f>список!A5</f>
        <v>4</v>
      </c>
      <c r="B6" s="1" t="str">
        <f>IF(список!B5="","",список!B5)</f>
        <v/>
      </c>
      <c r="C6" s="1" t="str">
        <f>IF(список!C5="","",список!C5)</f>
        <v/>
      </c>
      <c r="D6" s="13" t="str">
        <f>IF(список!D5="","",список!D5)</f>
        <v>II мл. группа 12</v>
      </c>
      <c r="E6" s="1" t="e">
        <f>#REF!</f>
        <v>#REF!</v>
      </c>
      <c r="F6" s="1" t="e">
        <f t="shared" si="0"/>
        <v>#REF!</v>
      </c>
      <c r="G6" s="1" t="e">
        <f>#REF!</f>
        <v>#REF!</v>
      </c>
      <c r="H6" s="1" t="e">
        <f t="shared" si="1"/>
        <v>#REF!</v>
      </c>
      <c r="I6" s="1" t="e">
        <f>#REF!</f>
        <v>#REF!</v>
      </c>
      <c r="J6" s="1" t="e">
        <f t="shared" si="2"/>
        <v>#REF!</v>
      </c>
      <c r="K6" s="2" t="e">
        <f t="shared" si="3"/>
        <v>#REF!</v>
      </c>
      <c r="L6" s="344" t="e">
        <f t="shared" si="4"/>
        <v>#REF!</v>
      </c>
      <c r="M6" s="345"/>
    </row>
    <row r="7" spans="1:28">
      <c r="A7" s="1">
        <f>список!A6</f>
        <v>5</v>
      </c>
      <c r="B7" s="1" t="str">
        <f>IF(список!B6="","",список!B6)</f>
        <v/>
      </c>
      <c r="C7" s="1" t="str">
        <f>IF(список!C6="","",список!C6)</f>
        <v/>
      </c>
      <c r="D7" s="13" t="str">
        <f>IF(список!D6="","",список!D6)</f>
        <v>II мл. группа 13</v>
      </c>
      <c r="E7" s="1" t="e">
        <f>#REF!</f>
        <v>#REF!</v>
      </c>
      <c r="F7" s="1" t="e">
        <f t="shared" si="0"/>
        <v>#REF!</v>
      </c>
      <c r="G7" s="1" t="e">
        <f>#REF!</f>
        <v>#REF!</v>
      </c>
      <c r="H7" s="1" t="e">
        <f t="shared" si="1"/>
        <v>#REF!</v>
      </c>
      <c r="I7" s="1" t="e">
        <f>#REF!</f>
        <v>#REF!</v>
      </c>
      <c r="J7" s="1" t="e">
        <f t="shared" si="2"/>
        <v>#REF!</v>
      </c>
      <c r="K7" s="2" t="e">
        <f t="shared" si="3"/>
        <v>#REF!</v>
      </c>
      <c r="L7" s="344" t="e">
        <f t="shared" si="4"/>
        <v>#REF!</v>
      </c>
      <c r="M7" s="345"/>
    </row>
    <row r="8" spans="1:28">
      <c r="A8" s="1">
        <f>список!A7</f>
        <v>6</v>
      </c>
      <c r="B8" s="1" t="str">
        <f>IF(список!B7="","",список!B7)</f>
        <v/>
      </c>
      <c r="C8" s="1" t="str">
        <f>IF(список!C7="","",список!C7)</f>
        <v/>
      </c>
      <c r="D8" s="13" t="str">
        <f>IF(список!D7="","",список!D7)</f>
        <v>II мл. группа 14</v>
      </c>
      <c r="E8" s="1" t="e">
        <f>#REF!</f>
        <v>#REF!</v>
      </c>
      <c r="F8" s="1" t="e">
        <f t="shared" si="0"/>
        <v>#REF!</v>
      </c>
      <c r="G8" s="1" t="e">
        <f>#REF!</f>
        <v>#REF!</v>
      </c>
      <c r="H8" s="1" t="e">
        <f t="shared" si="1"/>
        <v>#REF!</v>
      </c>
      <c r="I8" s="1" t="e">
        <f>#REF!</f>
        <v>#REF!</v>
      </c>
      <c r="J8" s="1" t="e">
        <f t="shared" si="2"/>
        <v>#REF!</v>
      </c>
      <c r="K8" s="2" t="e">
        <f t="shared" si="3"/>
        <v>#REF!</v>
      </c>
      <c r="L8" s="344" t="e">
        <f t="shared" si="4"/>
        <v>#REF!</v>
      </c>
      <c r="M8" s="345"/>
    </row>
    <row r="9" spans="1:28">
      <c r="A9" s="1">
        <f>список!A8</f>
        <v>7</v>
      </c>
      <c r="B9" s="1" t="str">
        <f>IF(список!B8="","",список!B8)</f>
        <v/>
      </c>
      <c r="C9" s="1" t="e">
        <f>IF(список!#REF!="","",список!#REF!)</f>
        <v>#REF!</v>
      </c>
      <c r="D9" s="13" t="str">
        <f>IF(список!D8="","",список!D8)</f>
        <v>II мл. группа 15</v>
      </c>
      <c r="E9" s="1" t="e">
        <f>#REF!</f>
        <v>#REF!</v>
      </c>
      <c r="F9" s="1" t="e">
        <f t="shared" si="0"/>
        <v>#REF!</v>
      </c>
      <c r="G9" s="1" t="e">
        <f>#REF!</f>
        <v>#REF!</v>
      </c>
      <c r="H9" s="1" t="e">
        <f t="shared" si="1"/>
        <v>#REF!</v>
      </c>
      <c r="I9" s="1" t="e">
        <f>#REF!</f>
        <v>#REF!</v>
      </c>
      <c r="J9" s="1" t="e">
        <f t="shared" si="2"/>
        <v>#REF!</v>
      </c>
      <c r="K9" s="2" t="e">
        <f t="shared" si="3"/>
        <v>#REF!</v>
      </c>
      <c r="L9" s="344" t="e">
        <f t="shared" si="4"/>
        <v>#REF!</v>
      </c>
      <c r="M9" s="345"/>
    </row>
    <row r="10" spans="1:28">
      <c r="A10" s="1">
        <f>список!A9</f>
        <v>8</v>
      </c>
      <c r="B10" s="1" t="str">
        <f>IF(список!B9="","",список!B9)</f>
        <v/>
      </c>
      <c r="C10" s="1" t="str">
        <f>IF(список!C9="","",список!C9)</f>
        <v/>
      </c>
      <c r="D10" s="13" t="str">
        <f>IF(список!D9="","",список!D9)</f>
        <v>II мл. группа 16</v>
      </c>
      <c r="E10" s="1" t="e">
        <f>#REF!</f>
        <v>#REF!</v>
      </c>
      <c r="F10" s="1" t="e">
        <f t="shared" si="0"/>
        <v>#REF!</v>
      </c>
      <c r="G10" s="1" t="e">
        <f>#REF!</f>
        <v>#REF!</v>
      </c>
      <c r="H10" s="1" t="e">
        <f t="shared" si="1"/>
        <v>#REF!</v>
      </c>
      <c r="I10" s="1" t="e">
        <f>#REF!</f>
        <v>#REF!</v>
      </c>
      <c r="J10" s="1" t="e">
        <f t="shared" si="2"/>
        <v>#REF!</v>
      </c>
      <c r="K10" s="2" t="e">
        <f t="shared" si="3"/>
        <v>#REF!</v>
      </c>
      <c r="L10" s="344" t="e">
        <f t="shared" si="4"/>
        <v>#REF!</v>
      </c>
      <c r="M10" s="345"/>
    </row>
    <row r="11" spans="1:28">
      <c r="A11" s="1">
        <f>список!A10</f>
        <v>9</v>
      </c>
      <c r="B11" s="1" t="str">
        <f>IF(список!B10="","",список!B10)</f>
        <v/>
      </c>
      <c r="C11" s="1" t="str">
        <f>IF(список!C10="","",список!C10)</f>
        <v/>
      </c>
      <c r="D11" s="13" t="str">
        <f>IF(список!D10="","",список!D10)</f>
        <v>II мл. группа 17</v>
      </c>
      <c r="E11" s="1" t="e">
        <f>#REF!</f>
        <v>#REF!</v>
      </c>
      <c r="F11" s="1" t="e">
        <f t="shared" si="0"/>
        <v>#REF!</v>
      </c>
      <c r="G11" s="1" t="e">
        <f>#REF!</f>
        <v>#REF!</v>
      </c>
      <c r="H11" s="1" t="e">
        <f t="shared" si="1"/>
        <v>#REF!</v>
      </c>
      <c r="I11" s="1" t="e">
        <f>#REF!</f>
        <v>#REF!</v>
      </c>
      <c r="J11" s="1" t="e">
        <f t="shared" si="2"/>
        <v>#REF!</v>
      </c>
      <c r="K11" s="2" t="e">
        <f t="shared" si="3"/>
        <v>#REF!</v>
      </c>
      <c r="L11" s="344" t="e">
        <f t="shared" si="4"/>
        <v>#REF!</v>
      </c>
      <c r="M11" s="345"/>
    </row>
    <row r="12" spans="1:28">
      <c r="A12" s="1">
        <f>список!A11</f>
        <v>10</v>
      </c>
      <c r="B12" s="1" t="str">
        <f>IF(список!B11="","",список!B11)</f>
        <v/>
      </c>
      <c r="C12" s="1" t="str">
        <f>IF(список!C11="","",список!C11)</f>
        <v/>
      </c>
      <c r="D12" s="13" t="str">
        <f>IF(список!D11="","",список!D11)</f>
        <v>II мл. группа 18</v>
      </c>
      <c r="E12" s="1" t="e">
        <f>#REF!</f>
        <v>#REF!</v>
      </c>
      <c r="F12" s="1" t="e">
        <f t="shared" si="0"/>
        <v>#REF!</v>
      </c>
      <c r="G12" s="1" t="e">
        <f>#REF!</f>
        <v>#REF!</v>
      </c>
      <c r="H12" s="1" t="e">
        <f t="shared" si="1"/>
        <v>#REF!</v>
      </c>
      <c r="I12" s="1" t="e">
        <f>#REF!</f>
        <v>#REF!</v>
      </c>
      <c r="J12" s="1" t="e">
        <f t="shared" si="2"/>
        <v>#REF!</v>
      </c>
      <c r="K12" s="2" t="e">
        <f t="shared" si="3"/>
        <v>#REF!</v>
      </c>
      <c r="L12" s="344" t="e">
        <f t="shared" si="4"/>
        <v>#REF!</v>
      </c>
      <c r="M12" s="345"/>
    </row>
    <row r="13" spans="1:28">
      <c r="A13" s="1">
        <f>список!A12</f>
        <v>11</v>
      </c>
      <c r="B13" s="1" t="str">
        <f>IF(список!B12="","",список!B12)</f>
        <v/>
      </c>
      <c r="C13" s="1" t="str">
        <f>IF(список!C12="","",список!C12)</f>
        <v/>
      </c>
      <c r="D13" s="13" t="str">
        <f>IF(список!D12="","",список!D12)</f>
        <v>II мл. группа 19</v>
      </c>
      <c r="E13" s="1" t="e">
        <f>#REF!</f>
        <v>#REF!</v>
      </c>
      <c r="F13" s="1" t="e">
        <f t="shared" si="0"/>
        <v>#REF!</v>
      </c>
      <c r="G13" s="1" t="e">
        <f>#REF!</f>
        <v>#REF!</v>
      </c>
      <c r="H13" s="1" t="e">
        <f t="shared" si="1"/>
        <v>#REF!</v>
      </c>
      <c r="I13" s="1" t="e">
        <f>#REF!</f>
        <v>#REF!</v>
      </c>
      <c r="J13" s="1" t="e">
        <f t="shared" si="2"/>
        <v>#REF!</v>
      </c>
      <c r="K13" s="2" t="e">
        <f t="shared" si="3"/>
        <v>#REF!</v>
      </c>
      <c r="L13" s="344" t="e">
        <f t="shared" si="4"/>
        <v>#REF!</v>
      </c>
      <c r="M13" s="345"/>
    </row>
    <row r="14" spans="1:28">
      <c r="A14" s="1">
        <f>список!A13</f>
        <v>12</v>
      </c>
      <c r="B14" s="1" t="str">
        <f>IF(список!B13="","",список!B13)</f>
        <v/>
      </c>
      <c r="C14" s="1" t="str">
        <f>IF(список!C13="","",список!C13)</f>
        <v/>
      </c>
      <c r="D14" s="13" t="str">
        <f>IF(список!D13="","",список!D13)</f>
        <v>II мл. группа 20</v>
      </c>
      <c r="E14" s="1" t="e">
        <f>#REF!</f>
        <v>#REF!</v>
      </c>
      <c r="F14" s="1" t="e">
        <f t="shared" si="0"/>
        <v>#REF!</v>
      </c>
      <c r="G14" s="1" t="e">
        <f>#REF!</f>
        <v>#REF!</v>
      </c>
      <c r="H14" s="1" t="e">
        <f t="shared" si="1"/>
        <v>#REF!</v>
      </c>
      <c r="I14" s="1" t="e">
        <f>#REF!</f>
        <v>#REF!</v>
      </c>
      <c r="J14" s="1" t="e">
        <f t="shared" si="2"/>
        <v>#REF!</v>
      </c>
      <c r="K14" s="2" t="e">
        <f t="shared" si="3"/>
        <v>#REF!</v>
      </c>
      <c r="L14" s="344" t="e">
        <f t="shared" si="4"/>
        <v>#REF!</v>
      </c>
      <c r="M14" s="345"/>
    </row>
    <row r="15" spans="1:28">
      <c r="A15" s="1">
        <f>список!A14</f>
        <v>13</v>
      </c>
      <c r="B15" s="1" t="str">
        <f>IF(список!B14="","",список!B14)</f>
        <v/>
      </c>
      <c r="C15" s="1" t="str">
        <f>IF(список!C14="","",список!C14)</f>
        <v/>
      </c>
      <c r="D15" s="13" t="str">
        <f>IF(список!D14="","",список!D14)</f>
        <v>II мл. группа 21</v>
      </c>
      <c r="E15" s="1" t="e">
        <f>#REF!</f>
        <v>#REF!</v>
      </c>
      <c r="F15" s="1" t="e">
        <f t="shared" si="0"/>
        <v>#REF!</v>
      </c>
      <c r="G15" s="1" t="e">
        <f>#REF!</f>
        <v>#REF!</v>
      </c>
      <c r="H15" s="1" t="e">
        <f t="shared" si="1"/>
        <v>#REF!</v>
      </c>
      <c r="I15" s="1" t="e">
        <f>#REF!</f>
        <v>#REF!</v>
      </c>
      <c r="J15" s="1" t="e">
        <f t="shared" si="2"/>
        <v>#REF!</v>
      </c>
      <c r="K15" s="2" t="e">
        <f t="shared" si="3"/>
        <v>#REF!</v>
      </c>
      <c r="L15" s="344" t="e">
        <f t="shared" si="4"/>
        <v>#REF!</v>
      </c>
      <c r="M15" s="345"/>
    </row>
    <row r="16" spans="1:28">
      <c r="A16" s="1">
        <f>список!A15</f>
        <v>14</v>
      </c>
      <c r="B16" s="1" t="str">
        <f>IF(список!B15="","",список!B15)</f>
        <v/>
      </c>
      <c r="C16" s="1" t="str">
        <f>IF(список!C15="","",список!C15)</f>
        <v/>
      </c>
      <c r="D16" s="13" t="str">
        <f>IF(список!D15="","",список!D15)</f>
        <v>II мл. группа 22</v>
      </c>
      <c r="E16" s="1" t="e">
        <f>#REF!</f>
        <v>#REF!</v>
      </c>
      <c r="F16" s="1" t="e">
        <f t="shared" si="0"/>
        <v>#REF!</v>
      </c>
      <c r="G16" s="1" t="e">
        <f>#REF!</f>
        <v>#REF!</v>
      </c>
      <c r="H16" s="1" t="e">
        <f t="shared" si="1"/>
        <v>#REF!</v>
      </c>
      <c r="I16" s="1" t="e">
        <f>#REF!</f>
        <v>#REF!</v>
      </c>
      <c r="J16" s="1" t="e">
        <f t="shared" si="2"/>
        <v>#REF!</v>
      </c>
      <c r="K16" s="2" t="e">
        <f t="shared" si="3"/>
        <v>#REF!</v>
      </c>
      <c r="L16" s="344" t="e">
        <f t="shared" si="4"/>
        <v>#REF!</v>
      </c>
      <c r="M16" s="345"/>
    </row>
    <row r="17" spans="1:13">
      <c r="A17" s="1">
        <f>список!A16</f>
        <v>15</v>
      </c>
      <c r="B17" s="1" t="str">
        <f>IF(список!B16="","",список!B16)</f>
        <v/>
      </c>
      <c r="C17" s="1" t="str">
        <f>IF(список!C16="","",список!C16)</f>
        <v/>
      </c>
      <c r="D17" s="13" t="str">
        <f>IF(список!D16="","",список!D16)</f>
        <v>II мл. группа 23</v>
      </c>
      <c r="E17" s="1" t="e">
        <f>#REF!</f>
        <v>#REF!</v>
      </c>
      <c r="F17" s="1" t="e">
        <f t="shared" si="0"/>
        <v>#REF!</v>
      </c>
      <c r="G17" s="1" t="e">
        <f>#REF!</f>
        <v>#REF!</v>
      </c>
      <c r="H17" s="1" t="e">
        <f t="shared" si="1"/>
        <v>#REF!</v>
      </c>
      <c r="I17" s="1" t="e">
        <f>#REF!</f>
        <v>#REF!</v>
      </c>
      <c r="J17" s="1" t="e">
        <f t="shared" si="2"/>
        <v>#REF!</v>
      </c>
      <c r="K17" s="2" t="e">
        <f t="shared" si="3"/>
        <v>#REF!</v>
      </c>
      <c r="L17" s="344" t="e">
        <f t="shared" si="4"/>
        <v>#REF!</v>
      </c>
      <c r="M17" s="345"/>
    </row>
    <row r="18" spans="1:13">
      <c r="A18" s="1">
        <f>список!A17</f>
        <v>16</v>
      </c>
      <c r="B18" s="1" t="str">
        <f>IF(список!B17="","",список!B17)</f>
        <v/>
      </c>
      <c r="C18" s="1" t="str">
        <f>IF(список!C17="","",список!C17)</f>
        <v/>
      </c>
      <c r="D18" s="13" t="str">
        <f>IF(список!D17="","",список!D17)</f>
        <v>II мл. группа 24</v>
      </c>
      <c r="E18" s="1" t="e">
        <f>#REF!</f>
        <v>#REF!</v>
      </c>
      <c r="F18" s="1" t="e">
        <f t="shared" si="0"/>
        <v>#REF!</v>
      </c>
      <c r="G18" s="1" t="e">
        <f>#REF!</f>
        <v>#REF!</v>
      </c>
      <c r="H18" s="1" t="e">
        <f t="shared" si="1"/>
        <v>#REF!</v>
      </c>
      <c r="I18" s="1" t="e">
        <f>#REF!</f>
        <v>#REF!</v>
      </c>
      <c r="J18" s="1" t="e">
        <f t="shared" si="2"/>
        <v>#REF!</v>
      </c>
      <c r="K18" s="2" t="e">
        <f t="shared" si="3"/>
        <v>#REF!</v>
      </c>
      <c r="L18" s="344" t="e">
        <f t="shared" si="4"/>
        <v>#REF!</v>
      </c>
      <c r="M18" s="345"/>
    </row>
    <row r="19" spans="1:13">
      <c r="A19" s="1">
        <f>список!A18</f>
        <v>17</v>
      </c>
      <c r="B19" s="1" t="str">
        <f>IF(список!B18="","",список!B18)</f>
        <v/>
      </c>
      <c r="C19" s="1" t="str">
        <f>IF(список!C18="","",список!C18)</f>
        <v/>
      </c>
      <c r="D19" s="13" t="str">
        <f>IF(список!D18="","",список!D18)</f>
        <v>II мл. группа 25</v>
      </c>
      <c r="E19" s="1" t="e">
        <f>#REF!</f>
        <v>#REF!</v>
      </c>
      <c r="F19" s="1" t="e">
        <f t="shared" si="0"/>
        <v>#REF!</v>
      </c>
      <c r="G19" s="1" t="e">
        <f>#REF!</f>
        <v>#REF!</v>
      </c>
      <c r="H19" s="1" t="e">
        <f t="shared" si="1"/>
        <v>#REF!</v>
      </c>
      <c r="I19" s="1" t="e">
        <f>#REF!</f>
        <v>#REF!</v>
      </c>
      <c r="J19" s="1" t="e">
        <f t="shared" si="2"/>
        <v>#REF!</v>
      </c>
      <c r="K19" s="2" t="e">
        <f t="shared" si="3"/>
        <v>#REF!</v>
      </c>
      <c r="L19" s="344" t="e">
        <f t="shared" si="4"/>
        <v>#REF!</v>
      </c>
      <c r="M19" s="345"/>
    </row>
    <row r="20" spans="1:13">
      <c r="A20" s="1">
        <f>список!A19</f>
        <v>18</v>
      </c>
      <c r="B20" s="1" t="str">
        <f>IF(список!B19="","",список!B19)</f>
        <v/>
      </c>
      <c r="C20" s="1" t="str">
        <f>IF(список!C19="","",список!C19)</f>
        <v/>
      </c>
      <c r="D20" s="13" t="str">
        <f>IF(список!D19="","",список!D19)</f>
        <v>II мл. группа 26</v>
      </c>
      <c r="E20" s="1" t="e">
        <f>#REF!</f>
        <v>#REF!</v>
      </c>
      <c r="F20" s="1" t="e">
        <f t="shared" si="0"/>
        <v>#REF!</v>
      </c>
      <c r="G20" s="1" t="e">
        <f>#REF!</f>
        <v>#REF!</v>
      </c>
      <c r="H20" s="1" t="e">
        <f t="shared" si="1"/>
        <v>#REF!</v>
      </c>
      <c r="I20" s="1" t="e">
        <f>#REF!</f>
        <v>#REF!</v>
      </c>
      <c r="J20" s="1" t="e">
        <f t="shared" si="2"/>
        <v>#REF!</v>
      </c>
      <c r="K20" s="2" t="e">
        <f t="shared" si="3"/>
        <v>#REF!</v>
      </c>
      <c r="L20" s="344" t="e">
        <f t="shared" si="4"/>
        <v>#REF!</v>
      </c>
      <c r="M20" s="345"/>
    </row>
    <row r="21" spans="1:13">
      <c r="A21" s="1">
        <f>список!A20</f>
        <v>19</v>
      </c>
      <c r="B21" s="1" t="str">
        <f>IF(список!B20="","",список!B20)</f>
        <v/>
      </c>
      <c r="C21" s="1" t="str">
        <f>IF(список!C20="","",список!C20)</f>
        <v/>
      </c>
      <c r="D21" s="13" t="str">
        <f>IF(список!D20="","",список!D20)</f>
        <v>II мл. группа 27</v>
      </c>
      <c r="E21" s="1" t="e">
        <f>#REF!</f>
        <v>#REF!</v>
      </c>
      <c r="F21" s="1" t="e">
        <f t="shared" si="0"/>
        <v>#REF!</v>
      </c>
      <c r="G21" s="1" t="e">
        <f>#REF!</f>
        <v>#REF!</v>
      </c>
      <c r="H21" s="1" t="e">
        <f t="shared" si="1"/>
        <v>#REF!</v>
      </c>
      <c r="I21" s="1" t="e">
        <f>#REF!</f>
        <v>#REF!</v>
      </c>
      <c r="J21" s="1" t="e">
        <f t="shared" si="2"/>
        <v>#REF!</v>
      </c>
      <c r="K21" s="2" t="e">
        <f t="shared" si="3"/>
        <v>#REF!</v>
      </c>
      <c r="L21" s="344" t="e">
        <f t="shared" si="4"/>
        <v>#REF!</v>
      </c>
      <c r="M21" s="345"/>
    </row>
    <row r="22" spans="1:13">
      <c r="A22" s="1">
        <f>список!A21</f>
        <v>20</v>
      </c>
      <c r="B22" s="1" t="str">
        <f>IF(список!B21="","",список!B21)</f>
        <v/>
      </c>
      <c r="C22" s="1" t="str">
        <f>IF(список!C21="","",список!C21)</f>
        <v/>
      </c>
      <c r="D22" s="13" t="str">
        <f>IF(список!D21="","",список!D21)</f>
        <v>II мл. группа 28</v>
      </c>
      <c r="E22" s="1" t="e">
        <f>#REF!</f>
        <v>#REF!</v>
      </c>
      <c r="F22" s="1" t="e">
        <f t="shared" si="0"/>
        <v>#REF!</v>
      </c>
      <c r="G22" s="1" t="e">
        <f>#REF!</f>
        <v>#REF!</v>
      </c>
      <c r="H22" s="1" t="e">
        <f t="shared" si="1"/>
        <v>#REF!</v>
      </c>
      <c r="I22" s="1" t="e">
        <f>#REF!</f>
        <v>#REF!</v>
      </c>
      <c r="J22" s="1" t="e">
        <f t="shared" si="2"/>
        <v>#REF!</v>
      </c>
      <c r="K22" s="2" t="e">
        <f t="shared" si="3"/>
        <v>#REF!</v>
      </c>
      <c r="L22" s="344" t="e">
        <f t="shared" si="4"/>
        <v>#REF!</v>
      </c>
      <c r="M22" s="345"/>
    </row>
    <row r="23" spans="1:13">
      <c r="A23" s="1">
        <f>список!A22</f>
        <v>21</v>
      </c>
      <c r="B23" s="1" t="str">
        <f>IF(список!B22="","",список!B22)</f>
        <v/>
      </c>
      <c r="C23" s="1" t="str">
        <f>IF(список!C22="","",список!C22)</f>
        <v/>
      </c>
      <c r="D23" s="13" t="str">
        <f>IF(список!D22="","",список!D22)</f>
        <v>II мл. группа 29</v>
      </c>
      <c r="E23" s="1" t="e">
        <f>#REF!</f>
        <v>#REF!</v>
      </c>
      <c r="F23" s="1" t="e">
        <f t="shared" si="0"/>
        <v>#REF!</v>
      </c>
      <c r="G23" s="1" t="e">
        <f>#REF!</f>
        <v>#REF!</v>
      </c>
      <c r="H23" s="1" t="e">
        <f t="shared" si="1"/>
        <v>#REF!</v>
      </c>
      <c r="I23" s="1" t="e">
        <f>#REF!</f>
        <v>#REF!</v>
      </c>
      <c r="J23" s="1" t="e">
        <f t="shared" si="2"/>
        <v>#REF!</v>
      </c>
      <c r="K23" s="2" t="e">
        <f t="shared" si="3"/>
        <v>#REF!</v>
      </c>
      <c r="L23" s="344" t="e">
        <f t="shared" si="4"/>
        <v>#REF!</v>
      </c>
      <c r="M23" s="345"/>
    </row>
    <row r="24" spans="1:13">
      <c r="A24" s="1">
        <f>список!A23</f>
        <v>22</v>
      </c>
      <c r="B24" s="1" t="str">
        <f>IF(список!B23="","",список!B23)</f>
        <v/>
      </c>
      <c r="C24" s="1" t="str">
        <f>IF(список!C23="","",список!C23)</f>
        <v/>
      </c>
      <c r="D24" s="13" t="str">
        <f>IF(список!D23="","",список!D23)</f>
        <v>II мл. группа 30</v>
      </c>
      <c r="E24" s="1" t="e">
        <f>#REF!</f>
        <v>#REF!</v>
      </c>
      <c r="F24" s="1" t="e">
        <f t="shared" si="0"/>
        <v>#REF!</v>
      </c>
      <c r="G24" s="1" t="e">
        <f>#REF!</f>
        <v>#REF!</v>
      </c>
      <c r="H24" s="1" t="e">
        <f t="shared" si="1"/>
        <v>#REF!</v>
      </c>
      <c r="I24" s="1" t="e">
        <f>#REF!</f>
        <v>#REF!</v>
      </c>
      <c r="J24" s="1" t="e">
        <f t="shared" si="2"/>
        <v>#REF!</v>
      </c>
      <c r="K24" s="2" t="e">
        <f t="shared" si="3"/>
        <v>#REF!</v>
      </c>
      <c r="L24" s="344" t="e">
        <f t="shared" si="4"/>
        <v>#REF!</v>
      </c>
      <c r="M24" s="345"/>
    </row>
    <row r="25" spans="1:13">
      <c r="A25" s="1">
        <f>список!A24</f>
        <v>23</v>
      </c>
      <c r="B25" s="1" t="str">
        <f>IF(список!B24="","",список!B24)</f>
        <v/>
      </c>
      <c r="C25" s="1" t="str">
        <f>IF(список!C24="","",список!C24)</f>
        <v/>
      </c>
      <c r="D25" s="13" t="str">
        <f>IF(список!D24="","",список!D24)</f>
        <v>II мл. группа 31</v>
      </c>
      <c r="E25" s="1" t="e">
        <f>#REF!</f>
        <v>#REF!</v>
      </c>
      <c r="F25" s="1" t="e">
        <f t="shared" si="0"/>
        <v>#REF!</v>
      </c>
      <c r="G25" s="1" t="e">
        <f>#REF!</f>
        <v>#REF!</v>
      </c>
      <c r="H25" s="1" t="e">
        <f t="shared" si="1"/>
        <v>#REF!</v>
      </c>
      <c r="I25" s="1" t="e">
        <f>#REF!</f>
        <v>#REF!</v>
      </c>
      <c r="J25" s="1" t="e">
        <f t="shared" si="2"/>
        <v>#REF!</v>
      </c>
      <c r="K25" s="2" t="e">
        <f t="shared" si="3"/>
        <v>#REF!</v>
      </c>
      <c r="L25" s="344" t="e">
        <f t="shared" si="4"/>
        <v>#REF!</v>
      </c>
      <c r="M25" s="345"/>
    </row>
    <row r="26" spans="1:13">
      <c r="A26" s="1">
        <f>список!A25</f>
        <v>24</v>
      </c>
      <c r="B26" s="1" t="str">
        <f>IF(список!B25="","",список!B25)</f>
        <v/>
      </c>
      <c r="C26" s="1" t="str">
        <f>IF(список!C25="","",список!C25)</f>
        <v/>
      </c>
      <c r="D26" s="13" t="str">
        <f>IF(список!D25="","",список!D25)</f>
        <v>II мл. группа 32</v>
      </c>
      <c r="E26" s="1" t="e">
        <f>#REF!</f>
        <v>#REF!</v>
      </c>
      <c r="F26" s="1" t="e">
        <f t="shared" si="0"/>
        <v>#REF!</v>
      </c>
      <c r="G26" s="1" t="e">
        <f>#REF!</f>
        <v>#REF!</v>
      </c>
      <c r="H26" s="1" t="e">
        <f t="shared" si="1"/>
        <v>#REF!</v>
      </c>
      <c r="I26" s="1" t="e">
        <f>#REF!</f>
        <v>#REF!</v>
      </c>
      <c r="J26" s="1" t="e">
        <f t="shared" si="2"/>
        <v>#REF!</v>
      </c>
      <c r="K26" s="2" t="e">
        <f t="shared" si="3"/>
        <v>#REF!</v>
      </c>
      <c r="L26" s="344" t="e">
        <f t="shared" si="4"/>
        <v>#REF!</v>
      </c>
      <c r="M26" s="345"/>
    </row>
    <row r="27" spans="1:13">
      <c r="A27" s="1">
        <f>список!A26</f>
        <v>25</v>
      </c>
      <c r="B27" s="1" t="str">
        <f>IF(список!B26="","",список!B26)</f>
        <v/>
      </c>
      <c r="C27" s="1" t="str">
        <f>IF(список!C26="","",список!C26)</f>
        <v/>
      </c>
      <c r="D27" s="13" t="str">
        <f>IF(список!D26="","",список!D26)</f>
        <v>II мл. группа 33</v>
      </c>
      <c r="E27" s="1" t="e">
        <f>#REF!</f>
        <v>#REF!</v>
      </c>
      <c r="F27" s="1" t="e">
        <f t="shared" si="0"/>
        <v>#REF!</v>
      </c>
      <c r="G27" s="1" t="e">
        <f>#REF!</f>
        <v>#REF!</v>
      </c>
      <c r="H27" s="1" t="e">
        <f t="shared" si="1"/>
        <v>#REF!</v>
      </c>
      <c r="I27" s="1" t="e">
        <f>#REF!</f>
        <v>#REF!</v>
      </c>
      <c r="J27" s="1" t="e">
        <f t="shared" si="2"/>
        <v>#REF!</v>
      </c>
      <c r="K27" s="2" t="e">
        <f t="shared" si="3"/>
        <v>#REF!</v>
      </c>
      <c r="L27" s="344" t="e">
        <f t="shared" si="4"/>
        <v>#REF!</v>
      </c>
      <c r="M27" s="345"/>
    </row>
    <row r="28" spans="1:13">
      <c r="A28" s="1">
        <f>список!A27</f>
        <v>26</v>
      </c>
      <c r="B28" s="1" t="str">
        <f>IF(список!B27="","",список!B27)</f>
        <v/>
      </c>
      <c r="C28" s="1" t="str">
        <f>IF(список!C27="","",список!C27)</f>
        <v/>
      </c>
      <c r="D28" s="13" t="str">
        <f>IF(список!D27="","",список!D27)</f>
        <v>II мл. группа 34</v>
      </c>
      <c r="E28" s="1" t="e">
        <f>#REF!</f>
        <v>#REF!</v>
      </c>
      <c r="F28" s="1" t="e">
        <f t="shared" si="0"/>
        <v>#REF!</v>
      </c>
      <c r="G28" s="1" t="e">
        <f>#REF!</f>
        <v>#REF!</v>
      </c>
      <c r="H28" s="1" t="e">
        <f t="shared" si="1"/>
        <v>#REF!</v>
      </c>
      <c r="I28" s="1" t="e">
        <f>#REF!</f>
        <v>#REF!</v>
      </c>
      <c r="J28" s="1" t="e">
        <f t="shared" si="2"/>
        <v>#REF!</v>
      </c>
      <c r="K28" s="2" t="e">
        <f t="shared" si="3"/>
        <v>#REF!</v>
      </c>
      <c r="L28" s="344" t="e">
        <f t="shared" si="4"/>
        <v>#REF!</v>
      </c>
      <c r="M28" s="345"/>
    </row>
    <row r="29" spans="1:13">
      <c r="A29" s="1">
        <f>список!A28</f>
        <v>27</v>
      </c>
      <c r="B29" s="1" t="str">
        <f>IF(список!B28="","",список!B28)</f>
        <v/>
      </c>
      <c r="C29" s="1" t="str">
        <f>IF(список!C28="","",список!C28)</f>
        <v/>
      </c>
      <c r="D29" s="13" t="str">
        <f>IF(список!D28="","",список!D28)</f>
        <v>II мл. группа 35</v>
      </c>
      <c r="E29" s="1" t="e">
        <f>#REF!</f>
        <v>#REF!</v>
      </c>
      <c r="F29" s="1" t="e">
        <f t="shared" si="0"/>
        <v>#REF!</v>
      </c>
      <c r="G29" s="1" t="e">
        <f>#REF!</f>
        <v>#REF!</v>
      </c>
      <c r="H29" s="1" t="e">
        <f t="shared" si="1"/>
        <v>#REF!</v>
      </c>
      <c r="I29" s="1" t="e">
        <f>#REF!</f>
        <v>#REF!</v>
      </c>
      <c r="J29" s="1" t="e">
        <f t="shared" si="2"/>
        <v>#REF!</v>
      </c>
      <c r="K29" s="2" t="e">
        <f t="shared" si="3"/>
        <v>#REF!</v>
      </c>
      <c r="L29" s="344" t="e">
        <f t="shared" si="4"/>
        <v>#REF!</v>
      </c>
      <c r="M29" s="345"/>
    </row>
    <row r="30" spans="1:13">
      <c r="A30" s="1">
        <f>список!A29</f>
        <v>28</v>
      </c>
      <c r="B30" s="1" t="str">
        <f>IF(список!B29="","",список!B29)</f>
        <v/>
      </c>
      <c r="C30" s="1" t="str">
        <f>IF(список!C29="","",список!C29)</f>
        <v/>
      </c>
      <c r="D30" s="13" t="str">
        <f>IF(список!D29="","",список!D29)</f>
        <v>II мл. группа 36</v>
      </c>
      <c r="E30" s="1" t="e">
        <f>#REF!</f>
        <v>#REF!</v>
      </c>
      <c r="F30" s="1" t="e">
        <f t="shared" si="0"/>
        <v>#REF!</v>
      </c>
      <c r="G30" s="1" t="e">
        <f>#REF!</f>
        <v>#REF!</v>
      </c>
      <c r="H30" s="1" t="e">
        <f t="shared" si="1"/>
        <v>#REF!</v>
      </c>
      <c r="I30" s="1" t="e">
        <f>#REF!</f>
        <v>#REF!</v>
      </c>
      <c r="J30" s="1" t="e">
        <f t="shared" si="2"/>
        <v>#REF!</v>
      </c>
      <c r="K30" s="2" t="e">
        <f t="shared" si="3"/>
        <v>#REF!</v>
      </c>
      <c r="L30" s="344" t="e">
        <f t="shared" si="4"/>
        <v>#REF!</v>
      </c>
      <c r="M30" s="345"/>
    </row>
    <row r="31" spans="1:13">
      <c r="A31" s="1">
        <f>список!A30</f>
        <v>29</v>
      </c>
      <c r="B31" s="1" t="str">
        <f>IF(список!C8="","",список!C8)</f>
        <v/>
      </c>
      <c r="C31" s="1" t="str">
        <f>IF(список!C30="","",список!C30)</f>
        <v/>
      </c>
      <c r="D31" s="13" t="str">
        <f>IF(список!D30="","",список!D30)</f>
        <v>II мл. группа 37</v>
      </c>
      <c r="E31" s="1" t="e">
        <f>#REF!</f>
        <v>#REF!</v>
      </c>
      <c r="F31" s="1" t="e">
        <f t="shared" si="0"/>
        <v>#REF!</v>
      </c>
      <c r="G31" s="1" t="e">
        <f>#REF!</f>
        <v>#REF!</v>
      </c>
      <c r="H31" s="1" t="e">
        <f t="shared" si="1"/>
        <v>#REF!</v>
      </c>
      <c r="I31" s="1" t="e">
        <f>#REF!</f>
        <v>#REF!</v>
      </c>
      <c r="J31" s="1" t="e">
        <f t="shared" si="2"/>
        <v>#REF!</v>
      </c>
      <c r="K31" s="2" t="e">
        <f t="shared" si="3"/>
        <v>#REF!</v>
      </c>
      <c r="L31" s="344" t="e">
        <f t="shared" si="4"/>
        <v>#REF!</v>
      </c>
      <c r="M31" s="345"/>
    </row>
    <row r="32" spans="1:13">
      <c r="A32" s="1">
        <f>список!A31</f>
        <v>0</v>
      </c>
      <c r="B32" s="1" t="str">
        <f>IF(список!B31="","",список!B31)</f>
        <v/>
      </c>
      <c r="C32" s="1" t="str">
        <f>IF(список!C31="","",список!C31)</f>
        <v/>
      </c>
      <c r="D32" s="13" t="str">
        <f>IF(список!D31="","",список!D31)</f>
        <v/>
      </c>
      <c r="E32" s="1" t="e">
        <f>#REF!</f>
        <v>#REF!</v>
      </c>
      <c r="F32" s="1" t="e">
        <f t="shared" si="0"/>
        <v>#REF!</v>
      </c>
      <c r="G32" s="1" t="e">
        <f>#REF!</f>
        <v>#REF!</v>
      </c>
      <c r="H32" s="1" t="e">
        <f t="shared" si="1"/>
        <v>#REF!</v>
      </c>
      <c r="I32" s="1" t="e">
        <f>#REF!</f>
        <v>#REF!</v>
      </c>
      <c r="J32" s="1" t="e">
        <f t="shared" si="2"/>
        <v>#REF!</v>
      </c>
      <c r="K32" s="2" t="e">
        <f t="shared" si="3"/>
        <v>#REF!</v>
      </c>
      <c r="L32" s="344" t="e">
        <f t="shared" si="4"/>
        <v>#REF!</v>
      </c>
      <c r="M32" s="345"/>
    </row>
    <row r="33" spans="1:13">
      <c r="A33" s="1">
        <f>список!A32</f>
        <v>0</v>
      </c>
      <c r="B33" s="1" t="str">
        <f>IF(список!B32="","",список!B32)</f>
        <v/>
      </c>
      <c r="C33" s="1" t="str">
        <f>IF(список!C32="","",список!C32)</f>
        <v/>
      </c>
      <c r="D33" s="13" t="str">
        <f>IF(список!D32="","",список!D32)</f>
        <v/>
      </c>
      <c r="E33" s="1" t="e">
        <f>#REF!</f>
        <v>#REF!</v>
      </c>
      <c r="F33" s="1" t="e">
        <f t="shared" si="0"/>
        <v>#REF!</v>
      </c>
      <c r="G33" s="1" t="e">
        <f>#REF!</f>
        <v>#REF!</v>
      </c>
      <c r="H33" s="1" t="e">
        <f t="shared" si="1"/>
        <v>#REF!</v>
      </c>
      <c r="I33" s="1" t="e">
        <f>#REF!</f>
        <v>#REF!</v>
      </c>
      <c r="J33" s="1" t="e">
        <f t="shared" si="2"/>
        <v>#REF!</v>
      </c>
      <c r="K33" s="2" t="e">
        <f t="shared" si="3"/>
        <v>#REF!</v>
      </c>
      <c r="L33" s="344" t="e">
        <f t="shared" si="4"/>
        <v>#REF!</v>
      </c>
      <c r="M33" s="345"/>
    </row>
    <row r="34" spans="1:1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M39"/>
  <sheetViews>
    <sheetView topLeftCell="A18" zoomScale="80" zoomScaleNormal="80" workbookViewId="0">
      <selection activeCell="I32" sqref="I4:J32"/>
    </sheetView>
  </sheetViews>
  <sheetFormatPr defaultColWidth="9.140625" defaultRowHeight="15"/>
  <cols>
    <col min="1" max="1" width="9.140625" style="97"/>
    <col min="2" max="2" width="22.5703125" style="97" customWidth="1"/>
    <col min="3" max="16384" width="9.140625" style="97"/>
  </cols>
  <sheetData>
    <row r="1" spans="1:13">
      <c r="A1" s="348" t="s">
        <v>128</v>
      </c>
      <c r="B1" s="348"/>
      <c r="C1" s="348"/>
      <c r="D1" s="348"/>
      <c r="E1" s="348"/>
      <c r="F1" s="348"/>
      <c r="G1" s="348"/>
      <c r="H1" s="348"/>
      <c r="I1" s="348"/>
      <c r="J1" s="348"/>
      <c r="K1" s="348"/>
      <c r="L1" s="348"/>
    </row>
    <row r="2" spans="1:13" ht="69" customHeight="1" thickBot="1">
      <c r="A2" s="284" t="str">
        <f>список!A1</f>
        <v>№</v>
      </c>
      <c r="B2" s="357" t="str">
        <f>список!B1</f>
        <v>Фамилия, имя воспитанника</v>
      </c>
      <c r="C2" s="359" t="str">
        <f>[2]список!C1</f>
        <v xml:space="preserve">дата </v>
      </c>
      <c r="D2" s="282" t="s">
        <v>129</v>
      </c>
      <c r="E2" s="282"/>
      <c r="F2" s="282"/>
      <c r="G2" s="349"/>
      <c r="H2" s="349"/>
      <c r="I2" s="350" t="s">
        <v>214</v>
      </c>
      <c r="J2" s="351"/>
      <c r="K2" s="351"/>
      <c r="L2" s="352"/>
    </row>
    <row r="3" spans="1:13" s="101" customFormat="1" ht="250.5" customHeight="1" thickBot="1">
      <c r="A3" s="285"/>
      <c r="B3" s="358"/>
      <c r="C3" s="360"/>
      <c r="D3" s="169" t="s">
        <v>176</v>
      </c>
      <c r="E3" s="169" t="s">
        <v>177</v>
      </c>
      <c r="F3" s="169" t="s">
        <v>178</v>
      </c>
      <c r="G3" s="353" t="s">
        <v>0</v>
      </c>
      <c r="H3" s="354"/>
      <c r="I3" s="169" t="s">
        <v>179</v>
      </c>
      <c r="J3" s="169" t="s">
        <v>180</v>
      </c>
      <c r="K3" s="355" t="s">
        <v>0</v>
      </c>
      <c r="L3" s="356"/>
      <c r="M3" s="172"/>
    </row>
    <row r="4" spans="1:13">
      <c r="A4" s="97">
        <f>список!A2</f>
        <v>1</v>
      </c>
      <c r="B4" s="106" t="str">
        <f>IF(список!B2="","",список!B2)</f>
        <v/>
      </c>
      <c r="C4" s="106" t="str">
        <f>IF(список!C2="","",список!C2)</f>
        <v/>
      </c>
      <c r="D4" s="193"/>
      <c r="E4" s="193"/>
      <c r="F4" s="194"/>
      <c r="G4" s="234" t="str">
        <f>IF(D4="","",IF(E4="","",IF(F4="","",SUM(D4:F4)/3)))</f>
        <v/>
      </c>
      <c r="H4" s="235" t="str">
        <f>IF(G4="","",IF(G4&gt;1.5,"сформирован",IF(G4&lt;0.5,"не сформирован", "в стадии формирования")))</f>
        <v/>
      </c>
      <c r="I4" s="193"/>
      <c r="J4" s="194"/>
      <c r="K4" s="234" t="str">
        <f>IF(I4="","",IF(J4="","",SUM(I4:J4)/2))</f>
        <v/>
      </c>
      <c r="L4" s="235" t="str">
        <f>IF(K4="","",IF(K4&gt;1.5,"сформирован",IF(K4&lt;0.5,"не сформирован", "в стадии формирования")))</f>
        <v/>
      </c>
      <c r="M4" s="167"/>
    </row>
    <row r="5" spans="1:13">
      <c r="A5" s="97">
        <f>список!A3</f>
        <v>2</v>
      </c>
      <c r="B5" s="106" t="str">
        <f>IF(список!B3="","",список!B3)</f>
        <v/>
      </c>
      <c r="C5" s="106" t="str">
        <f>IF(список!C3="","",список!C3)</f>
        <v/>
      </c>
      <c r="D5" s="195"/>
      <c r="E5" s="195"/>
      <c r="F5" s="196"/>
      <c r="G5" s="173" t="str">
        <f t="shared" ref="G5:G38" si="0">IF(D5="","",IF(E5="","",IF(F5="","",SUM(D5:F5)/3)))</f>
        <v/>
      </c>
      <c r="H5" s="170" t="str">
        <f t="shared" ref="H5:H38" si="1">IF(G5="","",IF(G5&gt;1.5,"сформирован",IF(G5&lt;0.5,"не сформирован", "в стадии формирования")))</f>
        <v/>
      </c>
      <c r="I5" s="195"/>
      <c r="J5" s="196"/>
      <c r="K5" s="173" t="str">
        <f t="shared" ref="K5:K38" si="2">IF(I5="","",IF(J5="","",SUM(I5:J5)/2))</f>
        <v/>
      </c>
      <c r="L5" s="170" t="str">
        <f t="shared" ref="L5:L39" si="3">IF(K5="","",IF(K5&gt;1.5,"сформирован",IF(K5&lt;0.5,"не сформирован", "в стадии формирования")))</f>
        <v/>
      </c>
      <c r="M5" s="167"/>
    </row>
    <row r="6" spans="1:13">
      <c r="A6" s="97">
        <f>список!A4</f>
        <v>3</v>
      </c>
      <c r="B6" s="106" t="str">
        <f>IF(список!B4="","",список!B4)</f>
        <v/>
      </c>
      <c r="C6" s="106" t="str">
        <f>IF(список!C4="","",список!C4)</f>
        <v/>
      </c>
      <c r="D6" s="195"/>
      <c r="E6" s="195"/>
      <c r="F6" s="196"/>
      <c r="G6" s="173" t="str">
        <f t="shared" si="0"/>
        <v/>
      </c>
      <c r="H6" s="170" t="str">
        <f t="shared" si="1"/>
        <v/>
      </c>
      <c r="I6" s="195"/>
      <c r="J6" s="196"/>
      <c r="K6" s="173" t="str">
        <f t="shared" si="2"/>
        <v/>
      </c>
      <c r="L6" s="170" t="str">
        <f t="shared" si="3"/>
        <v/>
      </c>
      <c r="M6" s="167"/>
    </row>
    <row r="7" spans="1:13">
      <c r="A7" s="97">
        <f>список!A5</f>
        <v>4</v>
      </c>
      <c r="B7" s="106" t="str">
        <f>IF(список!B5="","",список!B5)</f>
        <v/>
      </c>
      <c r="C7" s="106" t="str">
        <f>IF(список!C5="","",список!C5)</f>
        <v/>
      </c>
      <c r="D7" s="195"/>
      <c r="E7" s="195"/>
      <c r="F7" s="196"/>
      <c r="G7" s="173" t="str">
        <f t="shared" si="0"/>
        <v/>
      </c>
      <c r="H7" s="170" t="str">
        <f t="shared" si="1"/>
        <v/>
      </c>
      <c r="I7" s="195"/>
      <c r="J7" s="196"/>
      <c r="K7" s="173" t="str">
        <f t="shared" si="2"/>
        <v/>
      </c>
      <c r="L7" s="170" t="str">
        <f t="shared" si="3"/>
        <v/>
      </c>
      <c r="M7" s="167"/>
    </row>
    <row r="8" spans="1:13">
      <c r="A8" s="97">
        <f>список!A6</f>
        <v>5</v>
      </c>
      <c r="B8" s="106" t="str">
        <f>IF(список!B6="","",список!B6)</f>
        <v/>
      </c>
      <c r="C8" s="106" t="str">
        <f>IF(список!C6="","",список!C6)</f>
        <v/>
      </c>
      <c r="D8" s="195"/>
      <c r="E8" s="195"/>
      <c r="F8" s="196"/>
      <c r="G8" s="173" t="str">
        <f t="shared" si="0"/>
        <v/>
      </c>
      <c r="H8" s="170" t="str">
        <f t="shared" si="1"/>
        <v/>
      </c>
      <c r="I8" s="195"/>
      <c r="J8" s="196"/>
      <c r="K8" s="173" t="str">
        <f t="shared" si="2"/>
        <v/>
      </c>
      <c r="L8" s="170" t="str">
        <f t="shared" si="3"/>
        <v/>
      </c>
      <c r="M8" s="167"/>
    </row>
    <row r="9" spans="1:13">
      <c r="A9" s="97">
        <f>список!A7</f>
        <v>6</v>
      </c>
      <c r="B9" s="106" t="str">
        <f>IF(список!B7="","",список!B7)</f>
        <v/>
      </c>
      <c r="C9" s="106" t="str">
        <f>IF(список!C7="","",список!C7)</f>
        <v/>
      </c>
      <c r="D9" s="195"/>
      <c r="E9" s="195"/>
      <c r="F9" s="196"/>
      <c r="G9" s="173" t="str">
        <f t="shared" si="0"/>
        <v/>
      </c>
      <c r="H9" s="170" t="str">
        <f t="shared" si="1"/>
        <v/>
      </c>
      <c r="I9" s="195"/>
      <c r="J9" s="196"/>
      <c r="K9" s="173" t="str">
        <f t="shared" si="2"/>
        <v/>
      </c>
      <c r="L9" s="170" t="str">
        <f t="shared" si="3"/>
        <v/>
      </c>
      <c r="M9" s="167"/>
    </row>
    <row r="10" spans="1:13">
      <c r="A10" s="97">
        <f>список!A8</f>
        <v>7</v>
      </c>
      <c r="B10" s="106" t="str">
        <f>IF(список!B8="","",список!B8)</f>
        <v/>
      </c>
      <c r="C10" s="106" t="str">
        <f>IF(список!C8="","",список!C8)</f>
        <v/>
      </c>
      <c r="D10" s="195"/>
      <c r="E10" s="195"/>
      <c r="F10" s="196"/>
      <c r="G10" s="173" t="str">
        <f t="shared" si="0"/>
        <v/>
      </c>
      <c r="H10" s="170" t="str">
        <f t="shared" si="1"/>
        <v/>
      </c>
      <c r="I10" s="195"/>
      <c r="J10" s="196"/>
      <c r="K10" s="173" t="str">
        <f t="shared" si="2"/>
        <v/>
      </c>
      <c r="L10" s="170" t="str">
        <f t="shared" si="3"/>
        <v/>
      </c>
      <c r="M10" s="167"/>
    </row>
    <row r="11" spans="1:13">
      <c r="A11" s="97">
        <f>список!A9</f>
        <v>8</v>
      </c>
      <c r="B11" s="106" t="str">
        <f>IF(список!B9="","",список!B9)</f>
        <v/>
      </c>
      <c r="C11" s="106" t="str">
        <f>IF(список!C9="","",список!C9)</f>
        <v/>
      </c>
      <c r="D11" s="195"/>
      <c r="E11" s="195"/>
      <c r="F11" s="196"/>
      <c r="G11" s="173" t="str">
        <f t="shared" si="0"/>
        <v/>
      </c>
      <c r="H11" s="170" t="str">
        <f t="shared" si="1"/>
        <v/>
      </c>
      <c r="I11" s="195"/>
      <c r="J11" s="196"/>
      <c r="K11" s="173" t="str">
        <f t="shared" si="2"/>
        <v/>
      </c>
      <c r="L11" s="170" t="str">
        <f t="shared" si="3"/>
        <v/>
      </c>
      <c r="M11" s="167"/>
    </row>
    <row r="12" spans="1:13">
      <c r="A12" s="97">
        <f>список!A10</f>
        <v>9</v>
      </c>
      <c r="B12" s="106" t="str">
        <f>IF(список!B10="","",список!B10)</f>
        <v/>
      </c>
      <c r="C12" s="106" t="str">
        <f>IF(список!C10="","",список!C10)</f>
        <v/>
      </c>
      <c r="D12" s="195"/>
      <c r="E12" s="195"/>
      <c r="F12" s="196"/>
      <c r="G12" s="173" t="str">
        <f t="shared" si="0"/>
        <v/>
      </c>
      <c r="H12" s="170" t="str">
        <f t="shared" si="1"/>
        <v/>
      </c>
      <c r="I12" s="195"/>
      <c r="J12" s="196"/>
      <c r="K12" s="173" t="str">
        <f t="shared" si="2"/>
        <v/>
      </c>
      <c r="L12" s="170" t="str">
        <f t="shared" si="3"/>
        <v/>
      </c>
      <c r="M12" s="167"/>
    </row>
    <row r="13" spans="1:13">
      <c r="A13" s="97">
        <f>список!A11</f>
        <v>10</v>
      </c>
      <c r="B13" s="106" t="str">
        <f>IF(список!B11="","",список!B11)</f>
        <v/>
      </c>
      <c r="C13" s="106" t="str">
        <f>IF(список!C11="","",список!C11)</f>
        <v/>
      </c>
      <c r="D13" s="195"/>
      <c r="E13" s="195"/>
      <c r="F13" s="196"/>
      <c r="G13" s="173" t="str">
        <f t="shared" si="0"/>
        <v/>
      </c>
      <c r="H13" s="170" t="str">
        <f t="shared" si="1"/>
        <v/>
      </c>
      <c r="I13" s="195"/>
      <c r="J13" s="196"/>
      <c r="K13" s="173" t="str">
        <f t="shared" si="2"/>
        <v/>
      </c>
      <c r="L13" s="170" t="str">
        <f t="shared" si="3"/>
        <v/>
      </c>
      <c r="M13" s="167"/>
    </row>
    <row r="14" spans="1:13">
      <c r="A14" s="97">
        <f>список!A12</f>
        <v>11</v>
      </c>
      <c r="B14" s="106" t="str">
        <f>IF(список!B12="","",список!B12)</f>
        <v/>
      </c>
      <c r="C14" s="106" t="str">
        <f>IF(список!C12="","",список!C12)</f>
        <v/>
      </c>
      <c r="D14" s="195"/>
      <c r="E14" s="195"/>
      <c r="F14" s="196"/>
      <c r="G14" s="173" t="str">
        <f t="shared" si="0"/>
        <v/>
      </c>
      <c r="H14" s="170" t="str">
        <f t="shared" si="1"/>
        <v/>
      </c>
      <c r="I14" s="195"/>
      <c r="J14" s="196"/>
      <c r="K14" s="173" t="str">
        <f t="shared" si="2"/>
        <v/>
      </c>
      <c r="L14" s="170" t="str">
        <f t="shared" si="3"/>
        <v/>
      </c>
      <c r="M14" s="167"/>
    </row>
    <row r="15" spans="1:13">
      <c r="A15" s="97">
        <f>список!A13</f>
        <v>12</v>
      </c>
      <c r="B15" s="106" t="str">
        <f>IF(список!B13="","",список!B13)</f>
        <v/>
      </c>
      <c r="C15" s="106" t="str">
        <f>IF(список!C13="","",список!C13)</f>
        <v/>
      </c>
      <c r="D15" s="195"/>
      <c r="E15" s="195"/>
      <c r="F15" s="196"/>
      <c r="G15" s="173" t="str">
        <f t="shared" si="0"/>
        <v/>
      </c>
      <c r="H15" s="170" t="str">
        <f t="shared" si="1"/>
        <v/>
      </c>
      <c r="I15" s="195"/>
      <c r="J15" s="196"/>
      <c r="K15" s="173" t="str">
        <f t="shared" si="2"/>
        <v/>
      </c>
      <c r="L15" s="170" t="str">
        <f t="shared" si="3"/>
        <v/>
      </c>
      <c r="M15" s="167"/>
    </row>
    <row r="16" spans="1:13">
      <c r="A16" s="97">
        <f>список!A14</f>
        <v>13</v>
      </c>
      <c r="B16" s="106" t="str">
        <f>IF(список!B14="","",список!B14)</f>
        <v/>
      </c>
      <c r="C16" s="106" t="str">
        <f>IF(список!C14="","",список!C14)</f>
        <v/>
      </c>
      <c r="D16" s="195"/>
      <c r="E16" s="195"/>
      <c r="F16" s="196"/>
      <c r="G16" s="173" t="str">
        <f t="shared" si="0"/>
        <v/>
      </c>
      <c r="H16" s="170" t="str">
        <f t="shared" si="1"/>
        <v/>
      </c>
      <c r="I16" s="195"/>
      <c r="J16" s="196"/>
      <c r="K16" s="173" t="str">
        <f t="shared" si="2"/>
        <v/>
      </c>
      <c r="L16" s="170" t="str">
        <f t="shared" si="3"/>
        <v/>
      </c>
      <c r="M16" s="167"/>
    </row>
    <row r="17" spans="1:13">
      <c r="A17" s="97">
        <f>список!A15</f>
        <v>14</v>
      </c>
      <c r="B17" s="106" t="str">
        <f>IF(список!B15="","",список!B15)</f>
        <v/>
      </c>
      <c r="C17" s="106" t="str">
        <f>IF(список!C15="","",список!C15)</f>
        <v/>
      </c>
      <c r="D17" s="195"/>
      <c r="E17" s="195"/>
      <c r="F17" s="196"/>
      <c r="G17" s="173" t="str">
        <f t="shared" si="0"/>
        <v/>
      </c>
      <c r="H17" s="170" t="str">
        <f t="shared" si="1"/>
        <v/>
      </c>
      <c r="I17" s="195"/>
      <c r="J17" s="196"/>
      <c r="K17" s="173" t="str">
        <f t="shared" si="2"/>
        <v/>
      </c>
      <c r="L17" s="170" t="str">
        <f t="shared" si="3"/>
        <v/>
      </c>
      <c r="M17" s="167"/>
    </row>
    <row r="18" spans="1:13">
      <c r="A18" s="97">
        <f>список!A16</f>
        <v>15</v>
      </c>
      <c r="B18" s="106" t="str">
        <f>IF(список!B16="","",список!B16)</f>
        <v/>
      </c>
      <c r="C18" s="106" t="str">
        <f>IF(список!C16="","",список!C16)</f>
        <v/>
      </c>
      <c r="D18" s="195"/>
      <c r="E18" s="195"/>
      <c r="F18" s="196"/>
      <c r="G18" s="173" t="str">
        <f t="shared" si="0"/>
        <v/>
      </c>
      <c r="H18" s="170" t="str">
        <f t="shared" si="1"/>
        <v/>
      </c>
      <c r="I18" s="195"/>
      <c r="J18" s="196"/>
      <c r="K18" s="173" t="str">
        <f t="shared" si="2"/>
        <v/>
      </c>
      <c r="L18" s="170" t="str">
        <f t="shared" si="3"/>
        <v/>
      </c>
      <c r="M18" s="167"/>
    </row>
    <row r="19" spans="1:13">
      <c r="A19" s="97">
        <f>список!A17</f>
        <v>16</v>
      </c>
      <c r="B19" s="106" t="str">
        <f>IF(список!B17="","",список!B17)</f>
        <v/>
      </c>
      <c r="C19" s="106" t="str">
        <f>IF(список!C17="","",список!C17)</f>
        <v/>
      </c>
      <c r="D19" s="195"/>
      <c r="E19" s="195"/>
      <c r="F19" s="196"/>
      <c r="G19" s="173" t="str">
        <f t="shared" si="0"/>
        <v/>
      </c>
      <c r="H19" s="170" t="str">
        <f t="shared" si="1"/>
        <v/>
      </c>
      <c r="I19" s="195"/>
      <c r="J19" s="196"/>
      <c r="K19" s="173" t="str">
        <f t="shared" si="2"/>
        <v/>
      </c>
      <c r="L19" s="170" t="str">
        <f t="shared" si="3"/>
        <v/>
      </c>
      <c r="M19" s="167"/>
    </row>
    <row r="20" spans="1:13">
      <c r="A20" s="97">
        <f>список!A18</f>
        <v>17</v>
      </c>
      <c r="B20" s="106" t="str">
        <f>IF(список!B18="","",список!B18)</f>
        <v/>
      </c>
      <c r="C20" s="106" t="str">
        <f>IF(список!C18="","",список!C18)</f>
        <v/>
      </c>
      <c r="D20" s="195"/>
      <c r="E20" s="195"/>
      <c r="F20" s="196"/>
      <c r="G20" s="173" t="str">
        <f t="shared" si="0"/>
        <v/>
      </c>
      <c r="H20" s="170" t="str">
        <f t="shared" si="1"/>
        <v/>
      </c>
      <c r="I20" s="195"/>
      <c r="J20" s="196"/>
      <c r="K20" s="173" t="str">
        <f t="shared" si="2"/>
        <v/>
      </c>
      <c r="L20" s="170" t="str">
        <f t="shared" si="3"/>
        <v/>
      </c>
      <c r="M20" s="167"/>
    </row>
    <row r="21" spans="1:13">
      <c r="A21" s="97">
        <f>список!A19</f>
        <v>18</v>
      </c>
      <c r="B21" s="106" t="str">
        <f>IF(список!B19="","",список!B19)</f>
        <v/>
      </c>
      <c r="C21" s="106" t="str">
        <f>IF(список!C19="","",список!C19)</f>
        <v/>
      </c>
      <c r="D21" s="195"/>
      <c r="E21" s="195"/>
      <c r="F21" s="196"/>
      <c r="G21" s="173" t="str">
        <f t="shared" si="0"/>
        <v/>
      </c>
      <c r="H21" s="170" t="str">
        <f t="shared" si="1"/>
        <v/>
      </c>
      <c r="I21" s="195"/>
      <c r="J21" s="196"/>
      <c r="K21" s="173" t="str">
        <f t="shared" si="2"/>
        <v/>
      </c>
      <c r="L21" s="170" t="str">
        <f t="shared" si="3"/>
        <v/>
      </c>
      <c r="M21" s="167"/>
    </row>
    <row r="22" spans="1:13">
      <c r="A22" s="97">
        <f>список!A20</f>
        <v>19</v>
      </c>
      <c r="B22" s="106" t="str">
        <f>IF(список!B20="","",список!B20)</f>
        <v/>
      </c>
      <c r="C22" s="106" t="str">
        <f>IF(список!C20="","",список!C20)</f>
        <v/>
      </c>
      <c r="D22" s="195"/>
      <c r="E22" s="195"/>
      <c r="F22" s="196"/>
      <c r="G22" s="173" t="str">
        <f t="shared" si="0"/>
        <v/>
      </c>
      <c r="H22" s="170" t="str">
        <f t="shared" si="1"/>
        <v/>
      </c>
      <c r="I22" s="195"/>
      <c r="J22" s="196"/>
      <c r="K22" s="173" t="str">
        <f t="shared" si="2"/>
        <v/>
      </c>
      <c r="L22" s="170" t="str">
        <f t="shared" si="3"/>
        <v/>
      </c>
      <c r="M22" s="167"/>
    </row>
    <row r="23" spans="1:13">
      <c r="A23" s="97">
        <f>список!A21</f>
        <v>20</v>
      </c>
      <c r="B23" s="106" t="str">
        <f>IF(список!B21="","",список!B21)</f>
        <v/>
      </c>
      <c r="C23" s="106" t="str">
        <f>IF(список!C21="","",список!C21)</f>
        <v/>
      </c>
      <c r="D23" s="195"/>
      <c r="E23" s="195"/>
      <c r="F23" s="196"/>
      <c r="G23" s="173" t="str">
        <f t="shared" si="0"/>
        <v/>
      </c>
      <c r="H23" s="170" t="str">
        <f t="shared" si="1"/>
        <v/>
      </c>
      <c r="I23" s="195"/>
      <c r="J23" s="196"/>
      <c r="K23" s="173" t="str">
        <f t="shared" si="2"/>
        <v/>
      </c>
      <c r="L23" s="170" t="str">
        <f t="shared" si="3"/>
        <v/>
      </c>
      <c r="M23" s="167"/>
    </row>
    <row r="24" spans="1:13">
      <c r="A24" s="97">
        <f>список!A22</f>
        <v>21</v>
      </c>
      <c r="B24" s="106" t="str">
        <f>IF(список!B22="","",список!B22)</f>
        <v/>
      </c>
      <c r="C24" s="106" t="str">
        <f>IF(список!C22="","",список!C22)</f>
        <v/>
      </c>
      <c r="D24" s="195"/>
      <c r="E24" s="195"/>
      <c r="F24" s="196"/>
      <c r="G24" s="173" t="str">
        <f t="shared" si="0"/>
        <v/>
      </c>
      <c r="H24" s="170" t="str">
        <f t="shared" si="1"/>
        <v/>
      </c>
      <c r="I24" s="195"/>
      <c r="J24" s="196"/>
      <c r="K24" s="173" t="str">
        <f t="shared" si="2"/>
        <v/>
      </c>
      <c r="L24" s="170" t="str">
        <f t="shared" si="3"/>
        <v/>
      </c>
      <c r="M24" s="167"/>
    </row>
    <row r="25" spans="1:13">
      <c r="A25" s="97">
        <f>список!A23</f>
        <v>22</v>
      </c>
      <c r="B25" s="106" t="str">
        <f>IF(список!B23="","",список!B23)</f>
        <v/>
      </c>
      <c r="C25" s="106" t="str">
        <f>IF(список!C23="","",список!C23)</f>
        <v/>
      </c>
      <c r="D25" s="195"/>
      <c r="E25" s="195"/>
      <c r="F25" s="196"/>
      <c r="G25" s="173" t="str">
        <f t="shared" si="0"/>
        <v/>
      </c>
      <c r="H25" s="170" t="str">
        <f t="shared" si="1"/>
        <v/>
      </c>
      <c r="I25" s="195"/>
      <c r="J25" s="196"/>
      <c r="K25" s="173" t="str">
        <f t="shared" si="2"/>
        <v/>
      </c>
      <c r="L25" s="170" t="str">
        <f t="shared" si="3"/>
        <v/>
      </c>
      <c r="M25" s="167"/>
    </row>
    <row r="26" spans="1:13">
      <c r="A26" s="97">
        <f>список!A24</f>
        <v>23</v>
      </c>
      <c r="B26" s="106" t="str">
        <f>IF(список!B24="","",список!B24)</f>
        <v/>
      </c>
      <c r="C26" s="106" t="str">
        <f>IF(список!C24="","",список!C24)</f>
        <v/>
      </c>
      <c r="D26" s="195"/>
      <c r="E26" s="195"/>
      <c r="F26" s="196"/>
      <c r="G26" s="173" t="str">
        <f t="shared" si="0"/>
        <v/>
      </c>
      <c r="H26" s="170" t="str">
        <f t="shared" si="1"/>
        <v/>
      </c>
      <c r="I26" s="195"/>
      <c r="J26" s="196"/>
      <c r="K26" s="173" t="str">
        <f t="shared" si="2"/>
        <v/>
      </c>
      <c r="L26" s="170" t="str">
        <f t="shared" si="3"/>
        <v/>
      </c>
      <c r="M26" s="167"/>
    </row>
    <row r="27" spans="1:13">
      <c r="A27" s="97">
        <f>список!A25</f>
        <v>24</v>
      </c>
      <c r="B27" s="106" t="str">
        <f>IF(список!B25="","",список!B25)</f>
        <v/>
      </c>
      <c r="C27" s="106" t="str">
        <f>IF(список!C25="","",список!C25)</f>
        <v/>
      </c>
      <c r="D27" s="195"/>
      <c r="E27" s="195"/>
      <c r="F27" s="196"/>
      <c r="G27" s="173" t="str">
        <f t="shared" si="0"/>
        <v/>
      </c>
      <c r="H27" s="170" t="str">
        <f t="shared" si="1"/>
        <v/>
      </c>
      <c r="I27" s="195"/>
      <c r="J27" s="196"/>
      <c r="K27" s="173" t="str">
        <f t="shared" si="2"/>
        <v/>
      </c>
      <c r="L27" s="170" t="str">
        <f t="shared" si="3"/>
        <v/>
      </c>
      <c r="M27" s="167"/>
    </row>
    <row r="28" spans="1:13">
      <c r="A28" s="97">
        <f>список!A26</f>
        <v>25</v>
      </c>
      <c r="B28" s="106" t="str">
        <f>IF(список!B26="","",список!B26)</f>
        <v/>
      </c>
      <c r="C28" s="106" t="str">
        <f>IF(список!C26="","",список!C26)</f>
        <v/>
      </c>
      <c r="D28" s="195"/>
      <c r="E28" s="196"/>
      <c r="F28" s="196"/>
      <c r="G28" s="173" t="str">
        <f t="shared" si="0"/>
        <v/>
      </c>
      <c r="H28" s="170" t="str">
        <f t="shared" si="1"/>
        <v/>
      </c>
      <c r="I28" s="196"/>
      <c r="J28" s="196"/>
      <c r="K28" s="173" t="str">
        <f t="shared" si="2"/>
        <v/>
      </c>
      <c r="L28" s="170" t="str">
        <f t="shared" si="3"/>
        <v/>
      </c>
      <c r="M28" s="167"/>
    </row>
    <row r="29" spans="1:13">
      <c r="A29" s="97">
        <f>список!A27</f>
        <v>26</v>
      </c>
      <c r="B29" s="106" t="str">
        <f>IF(список!B27="","",список!B27)</f>
        <v/>
      </c>
      <c r="C29" s="106" t="str">
        <f>IF(список!C27="","",список!C27)</f>
        <v/>
      </c>
      <c r="D29" s="195"/>
      <c r="E29" s="196"/>
      <c r="F29" s="196"/>
      <c r="G29" s="173" t="str">
        <f t="shared" si="0"/>
        <v/>
      </c>
      <c r="H29" s="170" t="str">
        <f t="shared" si="1"/>
        <v/>
      </c>
      <c r="I29" s="196"/>
      <c r="J29" s="196"/>
      <c r="K29" s="173" t="str">
        <f t="shared" si="2"/>
        <v/>
      </c>
      <c r="L29" s="170" t="str">
        <f t="shared" si="3"/>
        <v/>
      </c>
      <c r="M29" s="167"/>
    </row>
    <row r="30" spans="1:13">
      <c r="A30" s="97">
        <f>список!A28</f>
        <v>27</v>
      </c>
      <c r="B30" s="106" t="str">
        <f>IF(список!B28="","",список!B28)</f>
        <v/>
      </c>
      <c r="C30" s="106" t="str">
        <f>IF(список!C28="","",список!C28)</f>
        <v/>
      </c>
      <c r="D30" s="195"/>
      <c r="E30" s="195"/>
      <c r="F30" s="196"/>
      <c r="G30" s="173" t="str">
        <f t="shared" si="0"/>
        <v/>
      </c>
      <c r="H30" s="170" t="str">
        <f t="shared" si="1"/>
        <v/>
      </c>
      <c r="I30" s="195"/>
      <c r="J30" s="196"/>
      <c r="K30" s="173" t="str">
        <f t="shared" si="2"/>
        <v/>
      </c>
      <c r="L30" s="170" t="str">
        <f t="shared" si="3"/>
        <v/>
      </c>
      <c r="M30" s="167"/>
    </row>
    <row r="31" spans="1:13">
      <c r="A31" s="97">
        <f>список!A29</f>
        <v>28</v>
      </c>
      <c r="B31" s="106" t="str">
        <f>IF(список!B29="","",список!B29)</f>
        <v/>
      </c>
      <c r="C31" s="106" t="str">
        <f>IF(список!C29="","",список!C29)</f>
        <v/>
      </c>
      <c r="D31" s="195"/>
      <c r="E31" s="195"/>
      <c r="F31" s="196"/>
      <c r="G31" s="173" t="str">
        <f t="shared" si="0"/>
        <v/>
      </c>
      <c r="H31" s="170" t="str">
        <f t="shared" si="1"/>
        <v/>
      </c>
      <c r="I31" s="195"/>
      <c r="J31" s="196"/>
      <c r="K31" s="173" t="str">
        <f t="shared" si="2"/>
        <v/>
      </c>
      <c r="L31" s="170" t="str">
        <f t="shared" si="3"/>
        <v/>
      </c>
      <c r="M31" s="167"/>
    </row>
    <row r="32" spans="1:13">
      <c r="A32" s="97">
        <f>список!A30</f>
        <v>29</v>
      </c>
      <c r="B32" s="106" t="str">
        <f>IF(список!B30="","",список!B30)</f>
        <v/>
      </c>
      <c r="C32" s="106" t="str">
        <f>IF(список!C30="","",список!C30)</f>
        <v/>
      </c>
      <c r="D32" s="195"/>
      <c r="E32" s="196"/>
      <c r="F32" s="198"/>
      <c r="G32" s="173" t="str">
        <f t="shared" si="0"/>
        <v/>
      </c>
      <c r="H32" s="170" t="str">
        <f t="shared" si="1"/>
        <v/>
      </c>
      <c r="I32" s="196"/>
      <c r="J32" s="198"/>
      <c r="K32" s="173" t="str">
        <f t="shared" si="2"/>
        <v/>
      </c>
      <c r="L32" s="170" t="str">
        <f t="shared" si="3"/>
        <v/>
      </c>
      <c r="M32" s="167"/>
    </row>
    <row r="33" spans="1:13">
      <c r="A33" s="97">
        <f>список!A31</f>
        <v>0</v>
      </c>
      <c r="B33" s="106" t="str">
        <f>IF(список!B31="","",список!B31)</f>
        <v/>
      </c>
      <c r="C33" s="106" t="str">
        <f>IF(список!C31="","",список!C31)</f>
        <v/>
      </c>
      <c r="D33" s="98"/>
      <c r="E33" s="98"/>
      <c r="F33" s="154"/>
      <c r="G33" s="173" t="str">
        <f t="shared" si="0"/>
        <v/>
      </c>
      <c r="H33" s="170" t="str">
        <f t="shared" si="1"/>
        <v/>
      </c>
      <c r="I33" s="155"/>
      <c r="J33" s="154"/>
      <c r="K33" s="173" t="str">
        <f t="shared" si="2"/>
        <v/>
      </c>
      <c r="L33" s="170" t="str">
        <f t="shared" si="3"/>
        <v/>
      </c>
      <c r="M33" s="167"/>
    </row>
    <row r="34" spans="1:13">
      <c r="A34" s="97">
        <f>список!A32</f>
        <v>0</v>
      </c>
      <c r="B34" s="106" t="str">
        <f>IF(список!B32="","",список!B32)</f>
        <v/>
      </c>
      <c r="C34" s="106" t="str">
        <f>IF(список!C32="","",список!C32)</f>
        <v/>
      </c>
      <c r="D34" s="98"/>
      <c r="E34" s="98"/>
      <c r="F34" s="154"/>
      <c r="G34" s="173" t="str">
        <f t="shared" si="0"/>
        <v/>
      </c>
      <c r="H34" s="170" t="str">
        <f t="shared" si="1"/>
        <v/>
      </c>
      <c r="I34" s="155"/>
      <c r="J34" s="154"/>
      <c r="K34" s="173" t="str">
        <f t="shared" si="2"/>
        <v/>
      </c>
      <c r="L34" s="170" t="str">
        <f t="shared" si="3"/>
        <v/>
      </c>
      <c r="M34" s="167"/>
    </row>
    <row r="35" spans="1:13">
      <c r="A35" s="97">
        <f>список!A33</f>
        <v>0</v>
      </c>
      <c r="B35" s="106" t="str">
        <f>IF(список!B33="","",список!B33)</f>
        <v/>
      </c>
      <c r="C35" s="106" t="str">
        <f>IF(список!C33="","",список!C33)</f>
        <v/>
      </c>
      <c r="D35" s="98"/>
      <c r="E35" s="98"/>
      <c r="F35" s="154"/>
      <c r="G35" s="173" t="str">
        <f t="shared" si="0"/>
        <v/>
      </c>
      <c r="H35" s="170" t="str">
        <f t="shared" si="1"/>
        <v/>
      </c>
      <c r="I35" s="155"/>
      <c r="J35" s="154"/>
      <c r="K35" s="173" t="str">
        <f t="shared" si="2"/>
        <v/>
      </c>
      <c r="L35" s="170" t="str">
        <f t="shared" si="3"/>
        <v/>
      </c>
      <c r="M35" s="167"/>
    </row>
    <row r="36" spans="1:13">
      <c r="A36" s="97">
        <f>список!A34</f>
        <v>0</v>
      </c>
      <c r="B36" s="106" t="str">
        <f>IF(список!B34="","",список!B34)</f>
        <v/>
      </c>
      <c r="C36" s="106" t="str">
        <f>IF(список!C34="","",список!C34)</f>
        <v/>
      </c>
      <c r="D36" s="98"/>
      <c r="E36" s="98"/>
      <c r="F36" s="154"/>
      <c r="G36" s="173" t="str">
        <f t="shared" si="0"/>
        <v/>
      </c>
      <c r="H36" s="170" t="str">
        <f t="shared" si="1"/>
        <v/>
      </c>
      <c r="I36" s="155"/>
      <c r="J36" s="154"/>
      <c r="K36" s="173" t="str">
        <f t="shared" si="2"/>
        <v/>
      </c>
      <c r="L36" s="170" t="str">
        <f t="shared" si="3"/>
        <v/>
      </c>
      <c r="M36" s="167"/>
    </row>
    <row r="37" spans="1:13">
      <c r="A37" s="97">
        <f>список!A35</f>
        <v>0</v>
      </c>
      <c r="B37" s="106" t="str">
        <f>IF(список!B35="","",список!B35)</f>
        <v/>
      </c>
      <c r="C37" s="106" t="str">
        <f>IF(список!C35="","",список!C35)</f>
        <v/>
      </c>
      <c r="D37" s="98"/>
      <c r="E37" s="98"/>
      <c r="F37" s="154"/>
      <c r="G37" s="173" t="str">
        <f t="shared" si="0"/>
        <v/>
      </c>
      <c r="H37" s="170" t="str">
        <f t="shared" si="1"/>
        <v/>
      </c>
      <c r="I37" s="155"/>
      <c r="J37" s="154"/>
      <c r="K37" s="173" t="str">
        <f t="shared" si="2"/>
        <v/>
      </c>
      <c r="L37" s="170" t="str">
        <f t="shared" si="3"/>
        <v/>
      </c>
      <c r="M37" s="167"/>
    </row>
    <row r="38" spans="1:13" ht="15.75" thickBot="1">
      <c r="A38" s="97">
        <f>список!A36</f>
        <v>0</v>
      </c>
      <c r="B38" s="106" t="str">
        <f>IF(список!B36="","",список!B36)</f>
        <v/>
      </c>
      <c r="C38" s="106" t="str">
        <f>IF(список!C36="","",список!C36)</f>
        <v/>
      </c>
      <c r="D38" s="98"/>
      <c r="E38" s="98"/>
      <c r="F38" s="154"/>
      <c r="G38" s="236" t="str">
        <f t="shared" si="0"/>
        <v/>
      </c>
      <c r="H38" s="171" t="str">
        <f t="shared" si="1"/>
        <v/>
      </c>
      <c r="I38" s="155"/>
      <c r="J38" s="154"/>
      <c r="K38" s="236" t="str">
        <f t="shared" si="2"/>
        <v/>
      </c>
      <c r="L38" s="171" t="str">
        <f t="shared" si="3"/>
        <v/>
      </c>
      <c r="M38" s="167"/>
    </row>
    <row r="39" spans="1:13">
      <c r="G39" s="99"/>
      <c r="H39" s="99"/>
      <c r="K39" s="99"/>
      <c r="L39" s="249" t="str">
        <f t="shared" si="3"/>
        <v/>
      </c>
    </row>
  </sheetData>
  <sheetProtection password="CC6F" sheet="1" objects="1" scenarios="1" selectLockedCells="1"/>
  <mergeCells count="8">
    <mergeCell ref="A1:L1"/>
    <mergeCell ref="D2:H2"/>
    <mergeCell ref="I2:L2"/>
    <mergeCell ref="G3:H3"/>
    <mergeCell ref="K3:L3"/>
    <mergeCell ref="A2:A3"/>
    <mergeCell ref="B2:B3"/>
    <mergeCell ref="C2:C3"/>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dimension ref="A1:O40"/>
  <sheetViews>
    <sheetView topLeftCell="A19" zoomScale="80" zoomScaleNormal="80" workbookViewId="0">
      <selection activeCell="D33" sqref="D5:G33"/>
    </sheetView>
  </sheetViews>
  <sheetFormatPr defaultColWidth="9.140625" defaultRowHeight="15"/>
  <cols>
    <col min="1" max="1" width="9.140625" style="97"/>
    <col min="2" max="2" width="22.5703125" style="97" customWidth="1"/>
    <col min="3" max="16384" width="9.140625" style="97"/>
  </cols>
  <sheetData>
    <row r="1" spans="1:15">
      <c r="A1" s="348" t="s">
        <v>127</v>
      </c>
      <c r="B1" s="348"/>
      <c r="C1" s="348"/>
      <c r="D1" s="348"/>
      <c r="E1" s="348"/>
      <c r="F1" s="348"/>
      <c r="G1" s="348"/>
      <c r="H1" s="348"/>
      <c r="I1" s="348"/>
      <c r="J1" s="348"/>
      <c r="K1" s="348"/>
      <c r="L1" s="348"/>
      <c r="M1" s="348"/>
      <c r="N1" s="348"/>
    </row>
    <row r="2" spans="1:15" ht="64.5" customHeight="1" thickBot="1">
      <c r="A2" s="102"/>
      <c r="B2" s="102"/>
      <c r="C2" s="102"/>
      <c r="D2" s="282" t="s">
        <v>125</v>
      </c>
      <c r="E2" s="282"/>
      <c r="F2" s="282"/>
      <c r="G2" s="282"/>
      <c r="H2" s="349"/>
      <c r="I2" s="349"/>
      <c r="J2" s="350" t="s">
        <v>126</v>
      </c>
      <c r="K2" s="351"/>
      <c r="L2" s="351"/>
      <c r="M2" s="351"/>
      <c r="N2" s="352"/>
    </row>
    <row r="3" spans="1:15" ht="43.5" customHeight="1">
      <c r="A3" s="284" t="str">
        <f>список!A1</f>
        <v>№</v>
      </c>
      <c r="B3" s="357" t="str">
        <f>список!B1</f>
        <v>Фамилия, имя воспитанника</v>
      </c>
      <c r="C3" s="359" t="str">
        <f>список!C1</f>
        <v>дата</v>
      </c>
      <c r="D3" s="373" t="s">
        <v>181</v>
      </c>
      <c r="E3" s="375" t="s">
        <v>196</v>
      </c>
      <c r="F3" s="375" t="s">
        <v>198</v>
      </c>
      <c r="G3" s="361" t="s">
        <v>197</v>
      </c>
      <c r="H3" s="365" t="s">
        <v>0</v>
      </c>
      <c r="I3" s="366"/>
      <c r="J3" s="371" t="s">
        <v>209</v>
      </c>
      <c r="K3" s="369" t="s">
        <v>182</v>
      </c>
      <c r="L3" s="369" t="s">
        <v>199</v>
      </c>
      <c r="M3" s="353" t="s">
        <v>0</v>
      </c>
      <c r="N3" s="354"/>
      <c r="O3" s="167"/>
    </row>
    <row r="4" spans="1:15" ht="244.5" customHeight="1" thickBot="1">
      <c r="A4" s="285"/>
      <c r="B4" s="358"/>
      <c r="C4" s="360"/>
      <c r="D4" s="374"/>
      <c r="E4" s="376"/>
      <c r="F4" s="376"/>
      <c r="G4" s="362"/>
      <c r="H4" s="367"/>
      <c r="I4" s="368"/>
      <c r="J4" s="372"/>
      <c r="K4" s="370"/>
      <c r="L4" s="370"/>
      <c r="M4" s="363"/>
      <c r="N4" s="364"/>
      <c r="O4" s="167"/>
    </row>
    <row r="5" spans="1:15" s="110" customFormat="1">
      <c r="A5" s="110">
        <f>список!A2</f>
        <v>1</v>
      </c>
      <c r="B5" s="153" t="str">
        <f>IF(список!B2="","",список!B2)</f>
        <v/>
      </c>
      <c r="C5" s="111" t="str">
        <f>IF(список!C2="","",список!C2)</f>
        <v/>
      </c>
      <c r="D5" s="195"/>
      <c r="E5" s="194"/>
      <c r="F5" s="194"/>
      <c r="G5" s="194"/>
      <c r="H5" s="250" t="str">
        <f t="shared" ref="H5:H30" si="0">IF(D5="","",IF(E5="","",IF(G5="","",IF(F5="","",SUM(D5:G5)/4))))</f>
        <v/>
      </c>
      <c r="I5" s="238" t="str">
        <f>IF(H5="","",IF(H5&gt;1.5,"сформирован",IF(H5&lt;0.5,"не сформирован","в стадии формирования")))</f>
        <v/>
      </c>
      <c r="J5" s="194"/>
      <c r="K5" s="194"/>
      <c r="L5" s="194"/>
      <c r="M5" s="259" t="str">
        <f>IF(J5="","",IF(K5="","",IF(L5="","",(SUM(J5:L5)/3))))</f>
        <v/>
      </c>
      <c r="N5" s="239" t="str">
        <f>IF(M5="","",IF(M5&gt;1.5,"сформирован",IF(M5&lt;0.5,"не сформирован", "в стадии формирования")))</f>
        <v/>
      </c>
      <c r="O5" s="168"/>
    </row>
    <row r="6" spans="1:15" s="110" customFormat="1">
      <c r="A6" s="110">
        <f>список!A3</f>
        <v>2</v>
      </c>
      <c r="B6" s="153" t="str">
        <f>IF(список!B3="","",список!B3)</f>
        <v/>
      </c>
      <c r="C6" s="111" t="str">
        <f>IF(список!C3="","",список!C3)</f>
        <v/>
      </c>
      <c r="D6" s="195"/>
      <c r="E6" s="196"/>
      <c r="F6" s="196"/>
      <c r="G6" s="196"/>
      <c r="H6" s="251" t="str">
        <f t="shared" si="0"/>
        <v/>
      </c>
      <c r="I6" s="163" t="str">
        <f t="shared" ref="I6:I39" si="1">IF(H6="","",IF(H6&gt;1.5,"сформирован",IF(H6&lt;0.5,"не сформирован","в стадии формирования")))</f>
        <v/>
      </c>
      <c r="J6" s="196"/>
      <c r="K6" s="196"/>
      <c r="L6" s="196"/>
      <c r="M6" s="212" t="str">
        <f t="shared" ref="M6:M39" si="2">IF(J6="","",IF(K6="","",IF(L6="","",(SUM(J6:L6)/3))))</f>
        <v/>
      </c>
      <c r="N6" s="165" t="str">
        <f t="shared" ref="N6:N39" si="3">IF(M6="","",IF(M6&gt;1.5,"сформирован",IF(M6&lt;0.5,"не сформирован", "в стадии формирования")))</f>
        <v/>
      </c>
      <c r="O6" s="168"/>
    </row>
    <row r="7" spans="1:15" s="110" customFormat="1">
      <c r="A7" s="110">
        <f>список!A4</f>
        <v>3</v>
      </c>
      <c r="B7" s="153" t="str">
        <f>IF(список!B4="","",список!B4)</f>
        <v/>
      </c>
      <c r="C7" s="111" t="str">
        <f>IF(список!C4="","",список!C4)</f>
        <v/>
      </c>
      <c r="D7" s="195"/>
      <c r="E7" s="196"/>
      <c r="F7" s="196"/>
      <c r="G7" s="196"/>
      <c r="H7" s="251" t="str">
        <f t="shared" si="0"/>
        <v/>
      </c>
      <c r="I7" s="163" t="str">
        <f t="shared" si="1"/>
        <v/>
      </c>
      <c r="J7" s="196"/>
      <c r="K7" s="196"/>
      <c r="L7" s="196"/>
      <c r="M7" s="212" t="str">
        <f t="shared" si="2"/>
        <v/>
      </c>
      <c r="N7" s="165" t="str">
        <f t="shared" si="3"/>
        <v/>
      </c>
      <c r="O7" s="168"/>
    </row>
    <row r="8" spans="1:15" s="110" customFormat="1">
      <c r="A8" s="110">
        <f>список!A5</f>
        <v>4</v>
      </c>
      <c r="B8" s="153" t="str">
        <f>IF(список!B5="","",список!B5)</f>
        <v/>
      </c>
      <c r="C8" s="111" t="str">
        <f>IF(список!C5="","",список!C5)</f>
        <v/>
      </c>
      <c r="D8" s="195"/>
      <c r="E8" s="196"/>
      <c r="F8" s="196"/>
      <c r="G8" s="196"/>
      <c r="H8" s="251" t="str">
        <f t="shared" si="0"/>
        <v/>
      </c>
      <c r="I8" s="163" t="str">
        <f t="shared" si="1"/>
        <v/>
      </c>
      <c r="J8" s="196"/>
      <c r="K8" s="196"/>
      <c r="L8" s="196"/>
      <c r="M8" s="212" t="str">
        <f t="shared" si="2"/>
        <v/>
      </c>
      <c r="N8" s="165" t="str">
        <f t="shared" si="3"/>
        <v/>
      </c>
      <c r="O8" s="168"/>
    </row>
    <row r="9" spans="1:15" s="110" customFormat="1">
      <c r="A9" s="110">
        <f>список!A6</f>
        <v>5</v>
      </c>
      <c r="B9" s="153" t="str">
        <f>IF(список!B6="","",список!B6)</f>
        <v/>
      </c>
      <c r="C9" s="111" t="str">
        <f>IF(список!C6="","",список!C6)</f>
        <v/>
      </c>
      <c r="D9" s="195"/>
      <c r="E9" s="196"/>
      <c r="F9" s="196"/>
      <c r="G9" s="196"/>
      <c r="H9" s="251" t="str">
        <f t="shared" si="0"/>
        <v/>
      </c>
      <c r="I9" s="163" t="str">
        <f t="shared" si="1"/>
        <v/>
      </c>
      <c r="J9" s="196"/>
      <c r="K9" s="196"/>
      <c r="L9" s="196"/>
      <c r="M9" s="212" t="str">
        <f t="shared" si="2"/>
        <v/>
      </c>
      <c r="N9" s="165" t="str">
        <f t="shared" si="3"/>
        <v/>
      </c>
      <c r="O9" s="168"/>
    </row>
    <row r="10" spans="1:15" s="110" customFormat="1">
      <c r="A10" s="110">
        <f>список!A7</f>
        <v>6</v>
      </c>
      <c r="B10" s="153" t="str">
        <f>IF(список!B7="","",список!B7)</f>
        <v/>
      </c>
      <c r="C10" s="111" t="str">
        <f>IF(список!C7="","",список!C7)</f>
        <v/>
      </c>
      <c r="D10" s="195"/>
      <c r="E10" s="196"/>
      <c r="F10" s="196"/>
      <c r="G10" s="196"/>
      <c r="H10" s="251" t="str">
        <f t="shared" si="0"/>
        <v/>
      </c>
      <c r="I10" s="163" t="str">
        <f t="shared" si="1"/>
        <v/>
      </c>
      <c r="J10" s="196"/>
      <c r="K10" s="196"/>
      <c r="L10" s="196"/>
      <c r="M10" s="212" t="str">
        <f t="shared" si="2"/>
        <v/>
      </c>
      <c r="N10" s="165" t="str">
        <f t="shared" si="3"/>
        <v/>
      </c>
      <c r="O10" s="168"/>
    </row>
    <row r="11" spans="1:15" s="110" customFormat="1">
      <c r="A11" s="110">
        <f>список!A8</f>
        <v>7</v>
      </c>
      <c r="B11" s="153" t="str">
        <f>IF(список!B8="","",список!B8)</f>
        <v/>
      </c>
      <c r="C11" s="111" t="str">
        <f>IF(список!C8="","",список!C8)</f>
        <v/>
      </c>
      <c r="D11" s="195"/>
      <c r="E11" s="196"/>
      <c r="F11" s="196"/>
      <c r="G11" s="196"/>
      <c r="H11" s="251" t="str">
        <f t="shared" si="0"/>
        <v/>
      </c>
      <c r="I11" s="163" t="str">
        <f t="shared" si="1"/>
        <v/>
      </c>
      <c r="J11" s="196"/>
      <c r="K11" s="196"/>
      <c r="L11" s="196"/>
      <c r="M11" s="212" t="str">
        <f t="shared" si="2"/>
        <v/>
      </c>
      <c r="N11" s="165" t="str">
        <f t="shared" si="3"/>
        <v/>
      </c>
      <c r="O11" s="168"/>
    </row>
    <row r="12" spans="1:15" s="110" customFormat="1">
      <c r="A12" s="110">
        <f>список!A9</f>
        <v>8</v>
      </c>
      <c r="B12" s="153" t="str">
        <f>IF(список!B9="","",список!B9)</f>
        <v/>
      </c>
      <c r="C12" s="111" t="str">
        <f>IF(список!C9="","",список!C9)</f>
        <v/>
      </c>
      <c r="D12" s="195"/>
      <c r="E12" s="196"/>
      <c r="F12" s="196"/>
      <c r="G12" s="196"/>
      <c r="H12" s="251" t="str">
        <f t="shared" si="0"/>
        <v/>
      </c>
      <c r="I12" s="163" t="str">
        <f t="shared" si="1"/>
        <v/>
      </c>
      <c r="J12" s="196"/>
      <c r="K12" s="196"/>
      <c r="L12" s="196"/>
      <c r="M12" s="212" t="str">
        <f t="shared" si="2"/>
        <v/>
      </c>
      <c r="N12" s="165" t="str">
        <f t="shared" si="3"/>
        <v/>
      </c>
      <c r="O12" s="168"/>
    </row>
    <row r="13" spans="1:15" s="110" customFormat="1">
      <c r="A13" s="110">
        <f>список!A10</f>
        <v>9</v>
      </c>
      <c r="B13" s="153" t="str">
        <f>IF(список!B10="","",список!B10)</f>
        <v/>
      </c>
      <c r="C13" s="111" t="str">
        <f>IF(список!C10="","",список!C10)</f>
        <v/>
      </c>
      <c r="D13" s="195"/>
      <c r="E13" s="196"/>
      <c r="F13" s="196"/>
      <c r="G13" s="196"/>
      <c r="H13" s="251" t="str">
        <f t="shared" si="0"/>
        <v/>
      </c>
      <c r="I13" s="163" t="str">
        <f t="shared" si="1"/>
        <v/>
      </c>
      <c r="J13" s="196"/>
      <c r="K13" s="196"/>
      <c r="L13" s="196"/>
      <c r="M13" s="212" t="str">
        <f t="shared" si="2"/>
        <v/>
      </c>
      <c r="N13" s="165" t="str">
        <f t="shared" si="3"/>
        <v/>
      </c>
      <c r="O13" s="168"/>
    </row>
    <row r="14" spans="1:15" s="110" customFormat="1">
      <c r="A14" s="110">
        <f>список!A11</f>
        <v>10</v>
      </c>
      <c r="B14" s="153" t="str">
        <f>IF(список!B11="","",список!B11)</f>
        <v/>
      </c>
      <c r="C14" s="111" t="str">
        <f>IF(список!C11="","",список!C11)</f>
        <v/>
      </c>
      <c r="D14" s="195"/>
      <c r="E14" s="196"/>
      <c r="F14" s="196"/>
      <c r="G14" s="196"/>
      <c r="H14" s="251" t="str">
        <f t="shared" si="0"/>
        <v/>
      </c>
      <c r="I14" s="163" t="str">
        <f t="shared" si="1"/>
        <v/>
      </c>
      <c r="J14" s="196"/>
      <c r="K14" s="196"/>
      <c r="L14" s="196"/>
      <c r="M14" s="212" t="str">
        <f t="shared" si="2"/>
        <v/>
      </c>
      <c r="N14" s="165" t="str">
        <f t="shared" si="3"/>
        <v/>
      </c>
      <c r="O14" s="168"/>
    </row>
    <row r="15" spans="1:15" s="110" customFormat="1">
      <c r="A15" s="110">
        <f>список!A12</f>
        <v>11</v>
      </c>
      <c r="B15" s="153" t="str">
        <f>IF(список!B12="","",список!B12)</f>
        <v/>
      </c>
      <c r="C15" s="111" t="str">
        <f>IF(список!C12="","",список!C12)</f>
        <v/>
      </c>
      <c r="D15" s="195"/>
      <c r="E15" s="196"/>
      <c r="F15" s="196"/>
      <c r="G15" s="196"/>
      <c r="H15" s="251" t="str">
        <f t="shared" si="0"/>
        <v/>
      </c>
      <c r="I15" s="163" t="str">
        <f t="shared" si="1"/>
        <v/>
      </c>
      <c r="J15" s="196"/>
      <c r="K15" s="196"/>
      <c r="L15" s="196"/>
      <c r="M15" s="212" t="str">
        <f t="shared" si="2"/>
        <v/>
      </c>
      <c r="N15" s="165" t="str">
        <f t="shared" si="3"/>
        <v/>
      </c>
      <c r="O15" s="168"/>
    </row>
    <row r="16" spans="1:15" s="110" customFormat="1">
      <c r="A16" s="110">
        <f>список!A13</f>
        <v>12</v>
      </c>
      <c r="B16" s="153" t="str">
        <f>IF(список!B13="","",список!B13)</f>
        <v/>
      </c>
      <c r="C16" s="111" t="str">
        <f>IF(список!C13="","",список!C13)</f>
        <v/>
      </c>
      <c r="D16" s="195"/>
      <c r="E16" s="196"/>
      <c r="F16" s="196"/>
      <c r="G16" s="196"/>
      <c r="H16" s="251" t="str">
        <f t="shared" si="0"/>
        <v/>
      </c>
      <c r="I16" s="163" t="str">
        <f t="shared" si="1"/>
        <v/>
      </c>
      <c r="J16" s="196"/>
      <c r="K16" s="196"/>
      <c r="L16" s="196"/>
      <c r="M16" s="212" t="str">
        <f t="shared" si="2"/>
        <v/>
      </c>
      <c r="N16" s="165" t="str">
        <f t="shared" si="3"/>
        <v/>
      </c>
      <c r="O16" s="168"/>
    </row>
    <row r="17" spans="1:15" s="110" customFormat="1">
      <c r="A17" s="110">
        <f>список!A14</f>
        <v>13</v>
      </c>
      <c r="B17" s="153" t="str">
        <f>IF(список!B14="","",список!B14)</f>
        <v/>
      </c>
      <c r="C17" s="111" t="str">
        <f>IF(список!C14="","",список!C14)</f>
        <v/>
      </c>
      <c r="D17" s="195"/>
      <c r="E17" s="196"/>
      <c r="F17" s="196"/>
      <c r="G17" s="196"/>
      <c r="H17" s="251" t="str">
        <f t="shared" si="0"/>
        <v/>
      </c>
      <c r="I17" s="163" t="str">
        <f t="shared" si="1"/>
        <v/>
      </c>
      <c r="J17" s="196"/>
      <c r="K17" s="196"/>
      <c r="L17" s="196"/>
      <c r="M17" s="212" t="str">
        <f t="shared" si="2"/>
        <v/>
      </c>
      <c r="N17" s="165" t="str">
        <f t="shared" si="3"/>
        <v/>
      </c>
      <c r="O17" s="168"/>
    </row>
    <row r="18" spans="1:15" s="110" customFormat="1">
      <c r="A18" s="110">
        <f>список!A15</f>
        <v>14</v>
      </c>
      <c r="B18" s="153" t="str">
        <f>IF(список!B15="","",список!B15)</f>
        <v/>
      </c>
      <c r="C18" s="111" t="str">
        <f>IF(список!C15="","",список!C15)</f>
        <v/>
      </c>
      <c r="D18" s="195"/>
      <c r="E18" s="196"/>
      <c r="F18" s="196"/>
      <c r="G18" s="196"/>
      <c r="H18" s="251" t="str">
        <f t="shared" si="0"/>
        <v/>
      </c>
      <c r="I18" s="163" t="str">
        <f t="shared" si="1"/>
        <v/>
      </c>
      <c r="J18" s="196"/>
      <c r="K18" s="196"/>
      <c r="L18" s="196"/>
      <c r="M18" s="212" t="str">
        <f t="shared" si="2"/>
        <v/>
      </c>
      <c r="N18" s="165" t="str">
        <f t="shared" si="3"/>
        <v/>
      </c>
      <c r="O18" s="168"/>
    </row>
    <row r="19" spans="1:15" s="110" customFormat="1">
      <c r="A19" s="110">
        <f>список!A16</f>
        <v>15</v>
      </c>
      <c r="B19" s="153" t="str">
        <f>IF(список!B16="","",список!B16)</f>
        <v/>
      </c>
      <c r="C19" s="111" t="str">
        <f>IF(список!C16="","",список!C16)</f>
        <v/>
      </c>
      <c r="D19" s="195"/>
      <c r="E19" s="196"/>
      <c r="F19" s="196"/>
      <c r="G19" s="196"/>
      <c r="H19" s="251" t="str">
        <f t="shared" si="0"/>
        <v/>
      </c>
      <c r="I19" s="163" t="str">
        <f t="shared" si="1"/>
        <v/>
      </c>
      <c r="J19" s="196"/>
      <c r="K19" s="196"/>
      <c r="L19" s="196"/>
      <c r="M19" s="212" t="str">
        <f t="shared" si="2"/>
        <v/>
      </c>
      <c r="N19" s="165" t="str">
        <f t="shared" si="3"/>
        <v/>
      </c>
      <c r="O19" s="168"/>
    </row>
    <row r="20" spans="1:15" s="110" customFormat="1">
      <c r="A20" s="110">
        <f>список!A17</f>
        <v>16</v>
      </c>
      <c r="B20" s="153" t="str">
        <f>IF(список!B17="","",список!B17)</f>
        <v/>
      </c>
      <c r="C20" s="111" t="str">
        <f>IF(список!C17="","",список!C17)</f>
        <v/>
      </c>
      <c r="D20" s="195"/>
      <c r="E20" s="196"/>
      <c r="F20" s="196"/>
      <c r="G20" s="196"/>
      <c r="H20" s="251" t="str">
        <f t="shared" si="0"/>
        <v/>
      </c>
      <c r="I20" s="163" t="str">
        <f t="shared" si="1"/>
        <v/>
      </c>
      <c r="J20" s="196"/>
      <c r="K20" s="196"/>
      <c r="L20" s="196"/>
      <c r="M20" s="212" t="str">
        <f t="shared" si="2"/>
        <v/>
      </c>
      <c r="N20" s="165" t="str">
        <f t="shared" si="3"/>
        <v/>
      </c>
      <c r="O20" s="168"/>
    </row>
    <row r="21" spans="1:15" s="110" customFormat="1">
      <c r="A21" s="110">
        <f>список!A18</f>
        <v>17</v>
      </c>
      <c r="B21" s="153" t="str">
        <f>IF(список!B18="","",список!B18)</f>
        <v/>
      </c>
      <c r="C21" s="111" t="str">
        <f>IF(список!C18="","",список!C18)</f>
        <v/>
      </c>
      <c r="D21" s="195"/>
      <c r="E21" s="196"/>
      <c r="F21" s="196"/>
      <c r="G21" s="196"/>
      <c r="H21" s="251" t="str">
        <f t="shared" si="0"/>
        <v/>
      </c>
      <c r="I21" s="163" t="str">
        <f t="shared" si="1"/>
        <v/>
      </c>
      <c r="J21" s="196"/>
      <c r="K21" s="196"/>
      <c r="L21" s="196"/>
      <c r="M21" s="212" t="str">
        <f t="shared" si="2"/>
        <v/>
      </c>
      <c r="N21" s="165" t="str">
        <f t="shared" si="3"/>
        <v/>
      </c>
      <c r="O21" s="168"/>
    </row>
    <row r="22" spans="1:15" s="110" customFormat="1">
      <c r="A22" s="110">
        <f>список!A19</f>
        <v>18</v>
      </c>
      <c r="B22" s="153" t="str">
        <f>IF(список!B19="","",список!B19)</f>
        <v/>
      </c>
      <c r="C22" s="111" t="str">
        <f>IF(список!C19="","",список!C19)</f>
        <v/>
      </c>
      <c r="D22" s="195"/>
      <c r="E22" s="196"/>
      <c r="F22" s="196"/>
      <c r="G22" s="196"/>
      <c r="H22" s="251" t="str">
        <f t="shared" si="0"/>
        <v/>
      </c>
      <c r="I22" s="163" t="str">
        <f t="shared" si="1"/>
        <v/>
      </c>
      <c r="J22" s="196"/>
      <c r="K22" s="196"/>
      <c r="L22" s="196"/>
      <c r="M22" s="212" t="str">
        <f t="shared" si="2"/>
        <v/>
      </c>
      <c r="N22" s="165" t="str">
        <f t="shared" si="3"/>
        <v/>
      </c>
      <c r="O22" s="168"/>
    </row>
    <row r="23" spans="1:15" s="110" customFormat="1">
      <c r="A23" s="110">
        <f>список!A20</f>
        <v>19</v>
      </c>
      <c r="B23" s="153" t="str">
        <f>IF(список!B20="","",список!B20)</f>
        <v/>
      </c>
      <c r="C23" s="111" t="str">
        <f>IF(список!C20="","",список!C20)</f>
        <v/>
      </c>
      <c r="D23" s="195"/>
      <c r="E23" s="196"/>
      <c r="F23" s="196"/>
      <c r="G23" s="196"/>
      <c r="H23" s="251" t="str">
        <f t="shared" si="0"/>
        <v/>
      </c>
      <c r="I23" s="163" t="str">
        <f t="shared" si="1"/>
        <v/>
      </c>
      <c r="J23" s="196"/>
      <c r="K23" s="196"/>
      <c r="L23" s="196"/>
      <c r="M23" s="212" t="str">
        <f t="shared" si="2"/>
        <v/>
      </c>
      <c r="N23" s="165" t="str">
        <f t="shared" si="3"/>
        <v/>
      </c>
      <c r="O23" s="168"/>
    </row>
    <row r="24" spans="1:15" s="110" customFormat="1">
      <c r="A24" s="110">
        <f>список!A21</f>
        <v>20</v>
      </c>
      <c r="B24" s="153" t="str">
        <f>IF(список!B21="","",список!B21)</f>
        <v/>
      </c>
      <c r="C24" s="111" t="str">
        <f>IF(список!C21="","",список!C21)</f>
        <v/>
      </c>
      <c r="D24" s="195"/>
      <c r="E24" s="196"/>
      <c r="F24" s="196"/>
      <c r="G24" s="196"/>
      <c r="H24" s="251" t="str">
        <f t="shared" si="0"/>
        <v/>
      </c>
      <c r="I24" s="163" t="str">
        <f t="shared" si="1"/>
        <v/>
      </c>
      <c r="J24" s="196"/>
      <c r="K24" s="196"/>
      <c r="L24" s="196"/>
      <c r="M24" s="212" t="str">
        <f t="shared" si="2"/>
        <v/>
      </c>
      <c r="N24" s="165" t="str">
        <f t="shared" si="3"/>
        <v/>
      </c>
      <c r="O24" s="168"/>
    </row>
    <row r="25" spans="1:15" s="110" customFormat="1">
      <c r="A25" s="110">
        <f>список!A22</f>
        <v>21</v>
      </c>
      <c r="B25" s="153" t="str">
        <f>IF(список!B22="","",список!B22)</f>
        <v/>
      </c>
      <c r="C25" s="111" t="str">
        <f>IF(список!C22="","",список!C22)</f>
        <v/>
      </c>
      <c r="D25" s="195"/>
      <c r="E25" s="196"/>
      <c r="F25" s="196"/>
      <c r="G25" s="196"/>
      <c r="H25" s="251" t="str">
        <f t="shared" si="0"/>
        <v/>
      </c>
      <c r="I25" s="163" t="str">
        <f t="shared" si="1"/>
        <v/>
      </c>
      <c r="J25" s="196"/>
      <c r="K25" s="196"/>
      <c r="L25" s="196"/>
      <c r="M25" s="212" t="str">
        <f t="shared" si="2"/>
        <v/>
      </c>
      <c r="N25" s="165" t="str">
        <f t="shared" si="3"/>
        <v/>
      </c>
      <c r="O25" s="168"/>
    </row>
    <row r="26" spans="1:15" s="110" customFormat="1">
      <c r="A26" s="110">
        <f>список!A23</f>
        <v>22</v>
      </c>
      <c r="B26" s="153" t="str">
        <f>IF(список!B23="","",список!B23)</f>
        <v/>
      </c>
      <c r="C26" s="111" t="str">
        <f>IF(список!C23="","",список!C23)</f>
        <v/>
      </c>
      <c r="D26" s="195"/>
      <c r="E26" s="196"/>
      <c r="F26" s="196"/>
      <c r="G26" s="196"/>
      <c r="H26" s="251" t="str">
        <f t="shared" si="0"/>
        <v/>
      </c>
      <c r="I26" s="163" t="str">
        <f t="shared" si="1"/>
        <v/>
      </c>
      <c r="J26" s="196"/>
      <c r="K26" s="196"/>
      <c r="L26" s="196"/>
      <c r="M26" s="212" t="str">
        <f t="shared" si="2"/>
        <v/>
      </c>
      <c r="N26" s="165" t="str">
        <f t="shared" si="3"/>
        <v/>
      </c>
      <c r="O26" s="168"/>
    </row>
    <row r="27" spans="1:15" s="110" customFormat="1">
      <c r="A27" s="110">
        <f>список!A24</f>
        <v>23</v>
      </c>
      <c r="B27" s="153" t="str">
        <f>IF(список!B24="","",список!B24)</f>
        <v/>
      </c>
      <c r="C27" s="111" t="str">
        <f>IF(список!C24="","",список!C24)</f>
        <v/>
      </c>
      <c r="D27" s="195"/>
      <c r="E27" s="196"/>
      <c r="F27" s="196"/>
      <c r="G27" s="196"/>
      <c r="H27" s="251" t="str">
        <f t="shared" si="0"/>
        <v/>
      </c>
      <c r="I27" s="163" t="str">
        <f t="shared" si="1"/>
        <v/>
      </c>
      <c r="J27" s="196"/>
      <c r="K27" s="196"/>
      <c r="L27" s="196"/>
      <c r="M27" s="212" t="str">
        <f t="shared" si="2"/>
        <v/>
      </c>
      <c r="N27" s="165" t="str">
        <f t="shared" si="3"/>
        <v/>
      </c>
      <c r="O27" s="168"/>
    </row>
    <row r="28" spans="1:15" s="110" customFormat="1">
      <c r="A28" s="110">
        <f>список!A25</f>
        <v>24</v>
      </c>
      <c r="B28" s="153" t="str">
        <f>IF(список!B25="","",список!B25)</f>
        <v/>
      </c>
      <c r="C28" s="111" t="str">
        <f>IF(список!C25="","",список!C25)</f>
        <v/>
      </c>
      <c r="D28" s="195"/>
      <c r="E28" s="196"/>
      <c r="F28" s="196"/>
      <c r="G28" s="196"/>
      <c r="H28" s="251" t="str">
        <f t="shared" si="0"/>
        <v/>
      </c>
      <c r="I28" s="163" t="str">
        <f t="shared" si="1"/>
        <v/>
      </c>
      <c r="J28" s="196"/>
      <c r="K28" s="196"/>
      <c r="L28" s="196"/>
      <c r="M28" s="212" t="str">
        <f t="shared" si="2"/>
        <v/>
      </c>
      <c r="N28" s="165" t="str">
        <f t="shared" si="3"/>
        <v/>
      </c>
      <c r="O28" s="168"/>
    </row>
    <row r="29" spans="1:15" s="110" customFormat="1">
      <c r="A29" s="110">
        <f>список!A26</f>
        <v>25</v>
      </c>
      <c r="B29" s="153" t="str">
        <f>IF(список!B26="","",список!B26)</f>
        <v/>
      </c>
      <c r="C29" s="111" t="str">
        <f>IF(список!C26="","",список!C26)</f>
        <v/>
      </c>
      <c r="D29" s="195"/>
      <c r="E29" s="196"/>
      <c r="F29" s="196"/>
      <c r="G29" s="196"/>
      <c r="H29" s="251" t="str">
        <f t="shared" si="0"/>
        <v/>
      </c>
      <c r="I29" s="163" t="str">
        <f t="shared" si="1"/>
        <v/>
      </c>
      <c r="J29" s="196"/>
      <c r="K29" s="196"/>
      <c r="L29" s="196"/>
      <c r="M29" s="212" t="str">
        <f t="shared" si="2"/>
        <v/>
      </c>
      <c r="N29" s="165" t="str">
        <f t="shared" si="3"/>
        <v/>
      </c>
      <c r="O29" s="168"/>
    </row>
    <row r="30" spans="1:15" s="110" customFormat="1">
      <c r="A30" s="110">
        <f>список!A27</f>
        <v>26</v>
      </c>
      <c r="B30" s="153" t="str">
        <f>IF(список!B27="","",список!B27)</f>
        <v/>
      </c>
      <c r="C30" s="111" t="str">
        <f>IF(список!C27="","",список!C27)</f>
        <v/>
      </c>
      <c r="D30" s="195"/>
      <c r="E30" s="196"/>
      <c r="F30" s="196"/>
      <c r="G30" s="198"/>
      <c r="H30" s="251" t="str">
        <f t="shared" si="0"/>
        <v/>
      </c>
      <c r="I30" s="163" t="str">
        <f t="shared" si="1"/>
        <v/>
      </c>
      <c r="J30" s="196"/>
      <c r="K30" s="196"/>
      <c r="L30" s="198"/>
      <c r="M30" s="212" t="str">
        <f t="shared" si="2"/>
        <v/>
      </c>
      <c r="N30" s="165" t="str">
        <f t="shared" si="3"/>
        <v/>
      </c>
      <c r="O30" s="168"/>
    </row>
    <row r="31" spans="1:15" s="110" customFormat="1">
      <c r="A31" s="110">
        <f>список!A28</f>
        <v>27</v>
      </c>
      <c r="B31" s="153" t="str">
        <f>IF(список!B28="","",список!B28)</f>
        <v/>
      </c>
      <c r="C31" s="111" t="str">
        <f>IF(список!C28="","",список!C28)</f>
        <v/>
      </c>
      <c r="D31" s="195"/>
      <c r="E31" s="196"/>
      <c r="F31" s="196"/>
      <c r="G31" s="198"/>
      <c r="H31" s="251" t="str">
        <f>IF(D31="","",IF(E31="","",IF(G31="","",IF(#REF!="","",SUM(D31:G31)/4))))</f>
        <v/>
      </c>
      <c r="I31" s="163" t="str">
        <f t="shared" si="1"/>
        <v/>
      </c>
      <c r="J31" s="196"/>
      <c r="K31" s="196"/>
      <c r="L31" s="198"/>
      <c r="M31" s="212" t="str">
        <f t="shared" si="2"/>
        <v/>
      </c>
      <c r="N31" s="165" t="str">
        <f t="shared" si="3"/>
        <v/>
      </c>
      <c r="O31" s="168"/>
    </row>
    <row r="32" spans="1:15" s="110" customFormat="1">
      <c r="A32" s="110">
        <f>список!A29</f>
        <v>28</v>
      </c>
      <c r="B32" s="153" t="str">
        <f>IF(список!B29="","",список!B29)</f>
        <v/>
      </c>
      <c r="C32" s="111" t="str">
        <f>IF(список!C29="","",список!C29)</f>
        <v/>
      </c>
      <c r="D32" s="195"/>
      <c r="E32" s="196"/>
      <c r="F32" s="196"/>
      <c r="G32" s="198"/>
      <c r="H32" s="251" t="str">
        <f>IF(D32="","",IF(E32="","",IF(G32="","",IF(#REF!="","",SUM(D32:G32)/4))))</f>
        <v/>
      </c>
      <c r="I32" s="163" t="str">
        <f t="shared" si="1"/>
        <v/>
      </c>
      <c r="J32" s="196"/>
      <c r="K32" s="196"/>
      <c r="L32" s="198"/>
      <c r="M32" s="212" t="str">
        <f t="shared" si="2"/>
        <v/>
      </c>
      <c r="N32" s="165" t="str">
        <f t="shared" si="3"/>
        <v/>
      </c>
      <c r="O32" s="168"/>
    </row>
    <row r="33" spans="1:15" s="110" customFormat="1">
      <c r="A33" s="110">
        <f>список!A30</f>
        <v>29</v>
      </c>
      <c r="B33" s="153" t="str">
        <f>IF(список!B30="","",список!B30)</f>
        <v/>
      </c>
      <c r="C33" s="111" t="str">
        <f>IF(список!C30="","",список!C30)</f>
        <v/>
      </c>
      <c r="D33" s="195"/>
      <c r="E33" s="196"/>
      <c r="F33" s="196"/>
      <c r="G33" s="198"/>
      <c r="H33" s="251" t="str">
        <f>IF(D33="","",IF(E33="","",IF(G33="","",IF(#REF!="","",SUM(D33:G33)/4))))</f>
        <v/>
      </c>
      <c r="I33" s="163" t="str">
        <f t="shared" si="1"/>
        <v/>
      </c>
      <c r="J33" s="162"/>
      <c r="K33" s="108"/>
      <c r="L33" s="237"/>
      <c r="M33" s="212" t="str">
        <f t="shared" si="2"/>
        <v/>
      </c>
      <c r="N33" s="165" t="str">
        <f t="shared" si="3"/>
        <v/>
      </c>
      <c r="O33" s="168"/>
    </row>
    <row r="34" spans="1:15" s="110" customFormat="1">
      <c r="A34" s="110">
        <f>список!A31</f>
        <v>0</v>
      </c>
      <c r="B34" s="153" t="str">
        <f>IF(список!B31="","",список!B31)</f>
        <v/>
      </c>
      <c r="C34" s="111" t="str">
        <f>IF(список!C31="","",список!C31)</f>
        <v/>
      </c>
      <c r="D34" s="108"/>
      <c r="E34" s="108"/>
      <c r="F34" s="108"/>
      <c r="G34" s="237"/>
      <c r="H34" s="251" t="str">
        <f>IF(D34="","",IF(E34="","",IF(G34="","",IF(#REF!="","",SUM(D34:G34)/4))))</f>
        <v/>
      </c>
      <c r="I34" s="163" t="str">
        <f t="shared" si="1"/>
        <v/>
      </c>
      <c r="J34" s="162"/>
      <c r="K34" s="108"/>
      <c r="L34" s="237"/>
      <c r="M34" s="212" t="str">
        <f t="shared" si="2"/>
        <v/>
      </c>
      <c r="N34" s="165" t="str">
        <f t="shared" si="3"/>
        <v/>
      </c>
      <c r="O34" s="168"/>
    </row>
    <row r="35" spans="1:15" s="110" customFormat="1">
      <c r="A35" s="110">
        <f>список!A32</f>
        <v>0</v>
      </c>
      <c r="B35" s="153" t="str">
        <f>IF(список!B32="","",список!B32)</f>
        <v/>
      </c>
      <c r="C35" s="111" t="str">
        <f>IF(список!C32="","",список!C32)</f>
        <v/>
      </c>
      <c r="D35" s="108"/>
      <c r="E35" s="108"/>
      <c r="F35" s="108"/>
      <c r="G35" s="237"/>
      <c r="H35" s="251" t="str">
        <f>IF(D35="","",IF(E35="","",IF(G35="","",IF(#REF!="","",SUM(D35:G35)/4))))</f>
        <v/>
      </c>
      <c r="I35" s="163" t="str">
        <f t="shared" si="1"/>
        <v/>
      </c>
      <c r="J35" s="162"/>
      <c r="K35" s="108"/>
      <c r="L35" s="237"/>
      <c r="M35" s="212" t="str">
        <f t="shared" si="2"/>
        <v/>
      </c>
      <c r="N35" s="165" t="str">
        <f t="shared" si="3"/>
        <v/>
      </c>
      <c r="O35" s="168"/>
    </row>
    <row r="36" spans="1:15" s="110" customFormat="1">
      <c r="A36" s="110">
        <f>список!A33</f>
        <v>0</v>
      </c>
      <c r="B36" s="153" t="str">
        <f>IF(список!B33="","",список!B33)</f>
        <v/>
      </c>
      <c r="C36" s="111" t="str">
        <f>IF(список!C33="","",список!C33)</f>
        <v/>
      </c>
      <c r="D36" s="108"/>
      <c r="E36" s="108"/>
      <c r="F36" s="108"/>
      <c r="G36" s="237"/>
      <c r="H36" s="251" t="str">
        <f>IF(D36="","",IF(E36="","",IF(G36="","",IF(#REF!="","",SUM(D36:G36)/4))))</f>
        <v/>
      </c>
      <c r="I36" s="163" t="str">
        <f t="shared" si="1"/>
        <v/>
      </c>
      <c r="J36" s="162"/>
      <c r="K36" s="108"/>
      <c r="L36" s="237"/>
      <c r="M36" s="212" t="str">
        <f t="shared" si="2"/>
        <v/>
      </c>
      <c r="N36" s="165" t="str">
        <f t="shared" si="3"/>
        <v/>
      </c>
      <c r="O36" s="168"/>
    </row>
    <row r="37" spans="1:15" s="110" customFormat="1">
      <c r="A37" s="110">
        <f>список!A34</f>
        <v>0</v>
      </c>
      <c r="B37" s="153" t="str">
        <f>IF(список!B34="","",список!B34)</f>
        <v/>
      </c>
      <c r="C37" s="111" t="str">
        <f>IF(список!C34="","",список!C34)</f>
        <v/>
      </c>
      <c r="D37" s="108"/>
      <c r="E37" s="108"/>
      <c r="F37" s="108"/>
      <c r="G37" s="237"/>
      <c r="H37" s="251" t="str">
        <f>IF(D37="","",IF(E37="","",IF(G37="","",IF(#REF!="","",SUM(D37:G37)/4))))</f>
        <v/>
      </c>
      <c r="I37" s="163" t="str">
        <f t="shared" si="1"/>
        <v/>
      </c>
      <c r="J37" s="162"/>
      <c r="K37" s="108"/>
      <c r="L37" s="237"/>
      <c r="M37" s="212" t="str">
        <f t="shared" si="2"/>
        <v/>
      </c>
      <c r="N37" s="165" t="str">
        <f t="shared" si="3"/>
        <v/>
      </c>
      <c r="O37" s="168"/>
    </row>
    <row r="38" spans="1:15">
      <c r="A38" s="110">
        <f>список!A35</f>
        <v>0</v>
      </c>
      <c r="B38" s="153" t="str">
        <f>IF(список!B35="","",список!B35)</f>
        <v/>
      </c>
      <c r="C38" s="111" t="str">
        <f>IF(список!C35="","",список!C35)</f>
        <v/>
      </c>
      <c r="D38" s="98"/>
      <c r="E38" s="98"/>
      <c r="F38" s="98"/>
      <c r="G38" s="154"/>
      <c r="H38" s="251" t="str">
        <f>IF(D38="","",IF(E38="","",IF(G38="","",IF(#REF!="","",SUM(D38:G38)/4))))</f>
        <v/>
      </c>
      <c r="I38" s="163" t="str">
        <f t="shared" si="1"/>
        <v/>
      </c>
      <c r="J38" s="155"/>
      <c r="K38" s="98"/>
      <c r="L38" s="154"/>
      <c r="M38" s="212" t="str">
        <f t="shared" si="2"/>
        <v/>
      </c>
      <c r="N38" s="165" t="str">
        <f t="shared" si="3"/>
        <v/>
      </c>
      <c r="O38" s="167"/>
    </row>
    <row r="39" spans="1:15" ht="15.75" thickBot="1">
      <c r="A39" s="110">
        <f>список!A36</f>
        <v>0</v>
      </c>
      <c r="B39" s="153" t="str">
        <f>IF(список!B36="","",список!B36)</f>
        <v/>
      </c>
      <c r="C39" s="111" t="str">
        <f>IF(список!C36="","",список!C36)</f>
        <v/>
      </c>
      <c r="D39" s="98"/>
      <c r="E39" s="98"/>
      <c r="F39" s="98"/>
      <c r="G39" s="154"/>
      <c r="H39" s="252" t="str">
        <f>IF(D39="","",IF(E39="","",IF(G39="","",IF(#REF!="","",SUM(D39:G39)/4))))</f>
        <v/>
      </c>
      <c r="I39" s="164" t="str">
        <f t="shared" si="1"/>
        <v/>
      </c>
      <c r="J39" s="155"/>
      <c r="K39" s="98"/>
      <c r="L39" s="154"/>
      <c r="M39" s="260" t="str">
        <f t="shared" si="2"/>
        <v/>
      </c>
      <c r="N39" s="166" t="str">
        <f t="shared" si="3"/>
        <v/>
      </c>
      <c r="O39" s="167"/>
    </row>
    <row r="40" spans="1:15">
      <c r="H40" s="99"/>
      <c r="I40" s="99"/>
      <c r="M40" s="99"/>
      <c r="N40" s="99"/>
    </row>
  </sheetData>
  <sheetProtection password="CC6F" sheet="1" objects="1" scenarios="1" selectLockedCells="1"/>
  <mergeCells count="15">
    <mergeCell ref="G3:G4"/>
    <mergeCell ref="A1:N1"/>
    <mergeCell ref="D2:I2"/>
    <mergeCell ref="J2:N2"/>
    <mergeCell ref="M3:N4"/>
    <mergeCell ref="A3:A4"/>
    <mergeCell ref="H3:I4"/>
    <mergeCell ref="B3:B4"/>
    <mergeCell ref="C3:C4"/>
    <mergeCell ref="K3:K4"/>
    <mergeCell ref="J3:J4"/>
    <mergeCell ref="L3:L4"/>
    <mergeCell ref="D3:D4"/>
    <mergeCell ref="E3:E4"/>
    <mergeCell ref="F3:F4"/>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R39"/>
  <sheetViews>
    <sheetView topLeftCell="A18" zoomScale="80" zoomScaleNormal="80" workbookViewId="0">
      <selection activeCell="M32" sqref="M4:O32"/>
    </sheetView>
  </sheetViews>
  <sheetFormatPr defaultColWidth="9.140625" defaultRowHeight="15"/>
  <cols>
    <col min="1" max="1" width="9.140625" style="97"/>
    <col min="2" max="2" width="22.5703125" style="97" customWidth="1"/>
    <col min="3" max="16384" width="9.140625" style="97"/>
  </cols>
  <sheetData>
    <row r="1" spans="1:18">
      <c r="A1" s="348" t="s">
        <v>130</v>
      </c>
      <c r="B1" s="348"/>
      <c r="C1" s="348"/>
      <c r="D1" s="348"/>
      <c r="E1" s="348"/>
      <c r="F1" s="348"/>
      <c r="G1" s="348"/>
      <c r="H1" s="348"/>
      <c r="I1" s="348"/>
      <c r="J1" s="348"/>
      <c r="K1" s="348"/>
      <c r="L1" s="348"/>
      <c r="M1" s="348"/>
      <c r="N1" s="348"/>
      <c r="O1" s="348"/>
      <c r="P1" s="348"/>
      <c r="Q1" s="348"/>
    </row>
    <row r="2" spans="1:18" ht="59.25" customHeight="1" thickBot="1">
      <c r="A2" s="284" t="str">
        <f>список!A1</f>
        <v>№</v>
      </c>
      <c r="B2" s="357" t="str">
        <f>список!B1</f>
        <v>Фамилия, имя воспитанника</v>
      </c>
      <c r="C2" s="359" t="str">
        <f>список!C1</f>
        <v>дата</v>
      </c>
      <c r="D2" s="282" t="s">
        <v>131</v>
      </c>
      <c r="E2" s="282"/>
      <c r="F2" s="282"/>
      <c r="G2" s="282"/>
      <c r="H2" s="282"/>
      <c r="I2" s="282"/>
      <c r="J2" s="282"/>
      <c r="K2" s="349"/>
      <c r="L2" s="349"/>
      <c r="M2" s="377" t="s">
        <v>215</v>
      </c>
      <c r="N2" s="377"/>
      <c r="O2" s="377"/>
      <c r="P2" s="351"/>
      <c r="Q2" s="352"/>
    </row>
    <row r="3" spans="1:18" ht="280.5" customHeight="1" thickBot="1">
      <c r="A3" s="285"/>
      <c r="B3" s="358"/>
      <c r="C3" s="360"/>
      <c r="D3" s="169" t="s">
        <v>183</v>
      </c>
      <c r="E3" s="169" t="s">
        <v>184</v>
      </c>
      <c r="F3" s="169" t="s">
        <v>185</v>
      </c>
      <c r="G3" s="169" t="s">
        <v>186</v>
      </c>
      <c r="H3" s="169" t="s">
        <v>187</v>
      </c>
      <c r="I3" s="169" t="s">
        <v>200</v>
      </c>
      <c r="J3" s="169" t="s">
        <v>188</v>
      </c>
      <c r="K3" s="355" t="s">
        <v>0</v>
      </c>
      <c r="L3" s="356"/>
      <c r="M3" s="169" t="s">
        <v>189</v>
      </c>
      <c r="N3" s="169" t="s">
        <v>190</v>
      </c>
      <c r="O3" s="169" t="s">
        <v>191</v>
      </c>
      <c r="P3" s="355" t="s">
        <v>0</v>
      </c>
      <c r="Q3" s="356"/>
      <c r="R3" s="167"/>
    </row>
    <row r="4" spans="1:18">
      <c r="A4" s="97">
        <f>список!A2</f>
        <v>1</v>
      </c>
      <c r="B4" s="152" t="str">
        <f>IF(список!B2="","",список!B2)</f>
        <v/>
      </c>
      <c r="C4" s="106" t="str">
        <f>IF(список!C2="","",список!C2)</f>
        <v/>
      </c>
      <c r="D4" s="193"/>
      <c r="E4" s="194"/>
      <c r="F4" s="194"/>
      <c r="G4" s="194"/>
      <c r="H4" s="202"/>
      <c r="I4" s="202"/>
      <c r="J4" s="202"/>
      <c r="K4" s="234" t="str">
        <f>IF(D4="","",IF(E4="","",IF(F4="","",IF(G4="","",IF(H4="","",IF(I4="","",IF(J4="","",SUM(D4:J4)/7)))))))</f>
        <v/>
      </c>
      <c r="L4" s="235" t="str">
        <f>IF(K4="","",IF(K4&gt;1.5,"сформирован",IF(K4&lt;0.5,"не сформирован", "в стадии формирования")))</f>
        <v/>
      </c>
      <c r="M4" s="202"/>
      <c r="N4" s="202"/>
      <c r="O4" s="202"/>
      <c r="P4" s="234" t="str">
        <f>IF(M4="","",IF(N4="","",IF(O4="","",SUM(M4:O4)/3)))</f>
        <v/>
      </c>
      <c r="Q4" s="235" t="str">
        <f>IF(P4="","",IF(P4&gt;1.5,"сформирован",IF(P4&lt;0.5,"не сформирован","в стадии формирования")))</f>
        <v/>
      </c>
      <c r="R4" s="167"/>
    </row>
    <row r="5" spans="1:18">
      <c r="A5" s="97">
        <f>список!A3</f>
        <v>2</v>
      </c>
      <c r="B5" s="152" t="str">
        <f>IF(список!B3="","",список!B3)</f>
        <v/>
      </c>
      <c r="C5" s="106" t="str">
        <f>IF(список!C3="","",список!C3)</f>
        <v/>
      </c>
      <c r="D5" s="195"/>
      <c r="E5" s="201"/>
      <c r="F5" s="196"/>
      <c r="G5" s="196"/>
      <c r="H5" s="203"/>
      <c r="I5" s="203"/>
      <c r="J5" s="203"/>
      <c r="K5" s="173" t="str">
        <f t="shared" ref="K5:K39" si="0">IF(D5="","",IF(E5="","",IF(F5="","",IF(G5="","",IF(H5="","",IF(I5="","",IF(J5="","",SUM(D5:J5)/7)))))))</f>
        <v/>
      </c>
      <c r="L5" s="170" t="str">
        <f t="shared" ref="L5:L38" si="1">IF(K5="","",IF(K5&gt;1.5,"сформирован",IF(K5&lt;0.5,"не сформирован", "в стадии формирования")))</f>
        <v/>
      </c>
      <c r="M5" s="203"/>
      <c r="N5" s="203"/>
      <c r="O5" s="203"/>
      <c r="P5" s="173" t="str">
        <f t="shared" ref="P5:P38" si="2">IF(M5="","",IF(N5="","",IF(O5="","",SUM(M5:O5)/3)))</f>
        <v/>
      </c>
      <c r="Q5" s="170" t="str">
        <f t="shared" ref="Q5:Q38" si="3">IF(P5="","",IF(P5&gt;1.5,"сформирован",IF(P5&lt;0.5,"не сформирован","в стадии формирования")))</f>
        <v/>
      </c>
      <c r="R5" s="167"/>
    </row>
    <row r="6" spans="1:18">
      <c r="A6" s="97">
        <f>список!A4</f>
        <v>3</v>
      </c>
      <c r="B6" s="152" t="str">
        <f>IF(список!B4="","",список!B4)</f>
        <v/>
      </c>
      <c r="C6" s="106" t="str">
        <f>IF(список!C4="","",список!C4)</f>
        <v/>
      </c>
      <c r="D6" s="195"/>
      <c r="E6" s="196"/>
      <c r="F6" s="196"/>
      <c r="G6" s="196"/>
      <c r="H6" s="203"/>
      <c r="I6" s="203"/>
      <c r="J6" s="203"/>
      <c r="K6" s="173" t="str">
        <f t="shared" si="0"/>
        <v/>
      </c>
      <c r="L6" s="170" t="str">
        <f t="shared" si="1"/>
        <v/>
      </c>
      <c r="M6" s="203"/>
      <c r="N6" s="203"/>
      <c r="O6" s="203"/>
      <c r="P6" s="173" t="str">
        <f t="shared" si="2"/>
        <v/>
      </c>
      <c r="Q6" s="170" t="str">
        <f t="shared" si="3"/>
        <v/>
      </c>
      <c r="R6" s="167"/>
    </row>
    <row r="7" spans="1:18">
      <c r="A7" s="97">
        <f>список!A5</f>
        <v>4</v>
      </c>
      <c r="B7" s="152" t="str">
        <f>IF(список!B5="","",список!B5)</f>
        <v/>
      </c>
      <c r="C7" s="106" t="str">
        <f>IF(список!C5="","",список!C5)</f>
        <v/>
      </c>
      <c r="D7" s="195"/>
      <c r="E7" s="196"/>
      <c r="F7" s="196"/>
      <c r="G7" s="196"/>
      <c r="H7" s="203"/>
      <c r="I7" s="203"/>
      <c r="J7" s="203"/>
      <c r="K7" s="173" t="str">
        <f t="shared" si="0"/>
        <v/>
      </c>
      <c r="L7" s="170" t="str">
        <f t="shared" si="1"/>
        <v/>
      </c>
      <c r="M7" s="203"/>
      <c r="N7" s="203"/>
      <c r="O7" s="203"/>
      <c r="P7" s="173" t="str">
        <f t="shared" si="2"/>
        <v/>
      </c>
      <c r="Q7" s="170" t="str">
        <f t="shared" si="3"/>
        <v/>
      </c>
      <c r="R7" s="167"/>
    </row>
    <row r="8" spans="1:18">
      <c r="A8" s="97">
        <f>список!A6</f>
        <v>5</v>
      </c>
      <c r="B8" s="152" t="str">
        <f>IF(список!B6="","",список!B6)</f>
        <v/>
      </c>
      <c r="C8" s="106" t="str">
        <f>IF(список!C6="","",список!C6)</f>
        <v/>
      </c>
      <c r="D8" s="195"/>
      <c r="E8" s="196"/>
      <c r="F8" s="196"/>
      <c r="G8" s="196"/>
      <c r="H8" s="203"/>
      <c r="I8" s="203"/>
      <c r="J8" s="203"/>
      <c r="K8" s="173" t="str">
        <f t="shared" si="0"/>
        <v/>
      </c>
      <c r="L8" s="170" t="str">
        <f t="shared" si="1"/>
        <v/>
      </c>
      <c r="M8" s="203"/>
      <c r="N8" s="203"/>
      <c r="O8" s="203"/>
      <c r="P8" s="173" t="str">
        <f t="shared" si="2"/>
        <v/>
      </c>
      <c r="Q8" s="170" t="str">
        <f t="shared" si="3"/>
        <v/>
      </c>
      <c r="R8" s="167"/>
    </row>
    <row r="9" spans="1:18">
      <c r="A9" s="97">
        <f>список!A7</f>
        <v>6</v>
      </c>
      <c r="B9" s="152" t="str">
        <f>IF(список!B7="","",список!B7)</f>
        <v/>
      </c>
      <c r="C9" s="106" t="str">
        <f>IF(список!C7="","",список!C7)</f>
        <v/>
      </c>
      <c r="D9" s="195"/>
      <c r="E9" s="196"/>
      <c r="F9" s="196"/>
      <c r="G9" s="196"/>
      <c r="H9" s="203"/>
      <c r="I9" s="203"/>
      <c r="J9" s="203"/>
      <c r="K9" s="173" t="str">
        <f t="shared" si="0"/>
        <v/>
      </c>
      <c r="L9" s="170" t="str">
        <f t="shared" si="1"/>
        <v/>
      </c>
      <c r="M9" s="203"/>
      <c r="N9" s="203"/>
      <c r="O9" s="203"/>
      <c r="P9" s="173" t="str">
        <f t="shared" si="2"/>
        <v/>
      </c>
      <c r="Q9" s="170" t="str">
        <f t="shared" si="3"/>
        <v/>
      </c>
      <c r="R9" s="167"/>
    </row>
    <row r="10" spans="1:18">
      <c r="A10" s="97">
        <f>список!A8</f>
        <v>7</v>
      </c>
      <c r="B10" s="152" t="str">
        <f>IF(список!B8="","",список!B8)</f>
        <v/>
      </c>
      <c r="C10" s="106" t="str">
        <f>IF(список!C8="","",список!C8)</f>
        <v/>
      </c>
      <c r="D10" s="195"/>
      <c r="E10" s="196"/>
      <c r="F10" s="196"/>
      <c r="G10" s="196"/>
      <c r="H10" s="203"/>
      <c r="I10" s="203"/>
      <c r="J10" s="203"/>
      <c r="K10" s="173" t="str">
        <f t="shared" si="0"/>
        <v/>
      </c>
      <c r="L10" s="170" t="str">
        <f t="shared" si="1"/>
        <v/>
      </c>
      <c r="M10" s="203"/>
      <c r="N10" s="203"/>
      <c r="O10" s="203"/>
      <c r="P10" s="173" t="str">
        <f t="shared" si="2"/>
        <v/>
      </c>
      <c r="Q10" s="170" t="str">
        <f t="shared" si="3"/>
        <v/>
      </c>
      <c r="R10" s="167"/>
    </row>
    <row r="11" spans="1:18">
      <c r="A11" s="97">
        <f>список!A9</f>
        <v>8</v>
      </c>
      <c r="B11" s="152" t="str">
        <f>IF(список!B9="","",список!B9)</f>
        <v/>
      </c>
      <c r="C11" s="106" t="str">
        <f>IF(список!C9="","",список!C9)</f>
        <v/>
      </c>
      <c r="D11" s="195"/>
      <c r="E11" s="196"/>
      <c r="F11" s="196"/>
      <c r="G11" s="196"/>
      <c r="H11" s="203"/>
      <c r="I11" s="203"/>
      <c r="J11" s="203"/>
      <c r="K11" s="173" t="str">
        <f t="shared" si="0"/>
        <v/>
      </c>
      <c r="L11" s="170" t="str">
        <f t="shared" si="1"/>
        <v/>
      </c>
      <c r="M11" s="203"/>
      <c r="N11" s="203"/>
      <c r="O11" s="203"/>
      <c r="P11" s="173" t="str">
        <f t="shared" si="2"/>
        <v/>
      </c>
      <c r="Q11" s="170" t="str">
        <f t="shared" si="3"/>
        <v/>
      </c>
      <c r="R11" s="167"/>
    </row>
    <row r="12" spans="1:18">
      <c r="A12" s="97">
        <f>список!A10</f>
        <v>9</v>
      </c>
      <c r="B12" s="152" t="str">
        <f>IF(список!B10="","",список!B10)</f>
        <v/>
      </c>
      <c r="C12" s="106" t="str">
        <f>IF(список!C10="","",список!C10)</f>
        <v/>
      </c>
      <c r="D12" s="195"/>
      <c r="E12" s="196"/>
      <c r="F12" s="196"/>
      <c r="G12" s="196"/>
      <c r="H12" s="203"/>
      <c r="I12" s="203"/>
      <c r="J12" s="203"/>
      <c r="K12" s="173" t="str">
        <f t="shared" si="0"/>
        <v/>
      </c>
      <c r="L12" s="170" t="str">
        <f t="shared" si="1"/>
        <v/>
      </c>
      <c r="M12" s="203"/>
      <c r="N12" s="203"/>
      <c r="O12" s="203"/>
      <c r="P12" s="173" t="str">
        <f t="shared" si="2"/>
        <v/>
      </c>
      <c r="Q12" s="170" t="str">
        <f t="shared" si="3"/>
        <v/>
      </c>
      <c r="R12" s="167"/>
    </row>
    <row r="13" spans="1:18">
      <c r="A13" s="97">
        <f>список!A11</f>
        <v>10</v>
      </c>
      <c r="B13" s="152" t="str">
        <f>IF(список!B11="","",список!B11)</f>
        <v/>
      </c>
      <c r="C13" s="106" t="str">
        <f>IF(список!C11="","",список!C11)</f>
        <v/>
      </c>
      <c r="D13" s="195"/>
      <c r="E13" s="196"/>
      <c r="F13" s="196"/>
      <c r="G13" s="196"/>
      <c r="H13" s="203"/>
      <c r="I13" s="203"/>
      <c r="J13" s="203"/>
      <c r="K13" s="173" t="str">
        <f t="shared" si="0"/>
        <v/>
      </c>
      <c r="L13" s="170" t="str">
        <f t="shared" si="1"/>
        <v/>
      </c>
      <c r="M13" s="203"/>
      <c r="N13" s="203"/>
      <c r="O13" s="203"/>
      <c r="P13" s="173" t="str">
        <f t="shared" si="2"/>
        <v/>
      </c>
      <c r="Q13" s="170" t="str">
        <f t="shared" si="3"/>
        <v/>
      </c>
      <c r="R13" s="167"/>
    </row>
    <row r="14" spans="1:18">
      <c r="A14" s="97">
        <f>список!A12</f>
        <v>11</v>
      </c>
      <c r="B14" s="152" t="str">
        <f>IF(список!B12="","",список!B12)</f>
        <v/>
      </c>
      <c r="C14" s="106" t="str">
        <f>IF(список!C12="","",список!C12)</f>
        <v/>
      </c>
      <c r="D14" s="195"/>
      <c r="E14" s="196"/>
      <c r="F14" s="196"/>
      <c r="G14" s="196"/>
      <c r="H14" s="203"/>
      <c r="I14" s="203"/>
      <c r="J14" s="203"/>
      <c r="K14" s="173" t="str">
        <f t="shared" si="0"/>
        <v/>
      </c>
      <c r="L14" s="170" t="str">
        <f t="shared" si="1"/>
        <v/>
      </c>
      <c r="M14" s="203"/>
      <c r="N14" s="203"/>
      <c r="O14" s="203"/>
      <c r="P14" s="173" t="str">
        <f t="shared" si="2"/>
        <v/>
      </c>
      <c r="Q14" s="170" t="str">
        <f t="shared" si="3"/>
        <v/>
      </c>
      <c r="R14" s="167"/>
    </row>
    <row r="15" spans="1:18">
      <c r="A15" s="97">
        <f>список!A13</f>
        <v>12</v>
      </c>
      <c r="B15" s="152" t="str">
        <f>IF(список!B13="","",список!B13)</f>
        <v/>
      </c>
      <c r="C15" s="106" t="str">
        <f>IF(список!C13="","",список!C13)</f>
        <v/>
      </c>
      <c r="D15" s="195"/>
      <c r="E15" s="196"/>
      <c r="F15" s="196"/>
      <c r="G15" s="196"/>
      <c r="H15" s="203"/>
      <c r="I15" s="203"/>
      <c r="J15" s="203"/>
      <c r="K15" s="173" t="str">
        <f t="shared" si="0"/>
        <v/>
      </c>
      <c r="L15" s="170" t="str">
        <f t="shared" si="1"/>
        <v/>
      </c>
      <c r="M15" s="203"/>
      <c r="N15" s="203"/>
      <c r="O15" s="203"/>
      <c r="P15" s="173" t="str">
        <f t="shared" si="2"/>
        <v/>
      </c>
      <c r="Q15" s="170" t="str">
        <f t="shared" si="3"/>
        <v/>
      </c>
      <c r="R15" s="167"/>
    </row>
    <row r="16" spans="1:18">
      <c r="A16" s="97">
        <f>список!A14</f>
        <v>13</v>
      </c>
      <c r="B16" s="152" t="str">
        <f>IF(список!B14="","",список!B14)</f>
        <v/>
      </c>
      <c r="C16" s="106" t="str">
        <f>IF(список!C14="","",список!C14)</f>
        <v/>
      </c>
      <c r="D16" s="195"/>
      <c r="E16" s="196"/>
      <c r="F16" s="196"/>
      <c r="G16" s="196"/>
      <c r="H16" s="203"/>
      <c r="I16" s="203"/>
      <c r="J16" s="203"/>
      <c r="K16" s="173" t="str">
        <f t="shared" si="0"/>
        <v/>
      </c>
      <c r="L16" s="170" t="str">
        <f t="shared" si="1"/>
        <v/>
      </c>
      <c r="M16" s="203"/>
      <c r="N16" s="203"/>
      <c r="O16" s="203"/>
      <c r="P16" s="173" t="str">
        <f t="shared" si="2"/>
        <v/>
      </c>
      <c r="Q16" s="170" t="str">
        <f t="shared" si="3"/>
        <v/>
      </c>
      <c r="R16" s="167"/>
    </row>
    <row r="17" spans="1:18">
      <c r="A17" s="97">
        <f>список!A15</f>
        <v>14</v>
      </c>
      <c r="B17" s="152" t="str">
        <f>IF(список!B15="","",список!B15)</f>
        <v/>
      </c>
      <c r="C17" s="106" t="str">
        <f>IF(список!C15="","",список!C15)</f>
        <v/>
      </c>
      <c r="D17" s="195"/>
      <c r="E17" s="196"/>
      <c r="F17" s="196"/>
      <c r="G17" s="196"/>
      <c r="H17" s="203"/>
      <c r="I17" s="203"/>
      <c r="J17" s="203"/>
      <c r="K17" s="173" t="str">
        <f t="shared" si="0"/>
        <v/>
      </c>
      <c r="L17" s="170" t="str">
        <f t="shared" si="1"/>
        <v/>
      </c>
      <c r="M17" s="203"/>
      <c r="N17" s="203"/>
      <c r="O17" s="203"/>
      <c r="P17" s="173" t="str">
        <f t="shared" si="2"/>
        <v/>
      </c>
      <c r="Q17" s="170" t="str">
        <f t="shared" si="3"/>
        <v/>
      </c>
      <c r="R17" s="167"/>
    </row>
    <row r="18" spans="1:18">
      <c r="A18" s="97">
        <f>список!A16</f>
        <v>15</v>
      </c>
      <c r="B18" s="152" t="str">
        <f>IF(список!B16="","",список!B16)</f>
        <v/>
      </c>
      <c r="C18" s="106" t="str">
        <f>IF(список!C16="","",список!C16)</f>
        <v/>
      </c>
      <c r="D18" s="195"/>
      <c r="E18" s="196"/>
      <c r="F18" s="196"/>
      <c r="G18" s="196"/>
      <c r="H18" s="203"/>
      <c r="I18" s="203"/>
      <c r="J18" s="203"/>
      <c r="K18" s="173" t="str">
        <f t="shared" si="0"/>
        <v/>
      </c>
      <c r="L18" s="170" t="str">
        <f t="shared" si="1"/>
        <v/>
      </c>
      <c r="M18" s="203"/>
      <c r="N18" s="203"/>
      <c r="O18" s="203"/>
      <c r="P18" s="173" t="str">
        <f t="shared" si="2"/>
        <v/>
      </c>
      <c r="Q18" s="170" t="str">
        <f t="shared" si="3"/>
        <v/>
      </c>
      <c r="R18" s="167"/>
    </row>
    <row r="19" spans="1:18">
      <c r="A19" s="97">
        <f>список!A17</f>
        <v>16</v>
      </c>
      <c r="B19" s="152" t="str">
        <f>IF(список!B17="","",список!B17)</f>
        <v/>
      </c>
      <c r="C19" s="106" t="str">
        <f>IF(список!C17="","",список!C17)</f>
        <v/>
      </c>
      <c r="D19" s="195"/>
      <c r="E19" s="196"/>
      <c r="F19" s="196"/>
      <c r="G19" s="196"/>
      <c r="H19" s="203"/>
      <c r="I19" s="203"/>
      <c r="J19" s="203"/>
      <c r="K19" s="173" t="str">
        <f t="shared" si="0"/>
        <v/>
      </c>
      <c r="L19" s="170" t="str">
        <f t="shared" si="1"/>
        <v/>
      </c>
      <c r="M19" s="203"/>
      <c r="N19" s="203"/>
      <c r="O19" s="203"/>
      <c r="P19" s="173" t="str">
        <f t="shared" si="2"/>
        <v/>
      </c>
      <c r="Q19" s="170" t="str">
        <f t="shared" si="3"/>
        <v/>
      </c>
      <c r="R19" s="167"/>
    </row>
    <row r="20" spans="1:18">
      <c r="A20" s="97">
        <f>список!A18</f>
        <v>17</v>
      </c>
      <c r="B20" s="152" t="str">
        <f>IF(список!B18="","",список!B18)</f>
        <v/>
      </c>
      <c r="C20" s="106" t="str">
        <f>IF(список!C18="","",список!C18)</f>
        <v/>
      </c>
      <c r="D20" s="195"/>
      <c r="E20" s="196"/>
      <c r="F20" s="196"/>
      <c r="G20" s="196"/>
      <c r="H20" s="203"/>
      <c r="I20" s="203"/>
      <c r="J20" s="203"/>
      <c r="K20" s="173" t="str">
        <f t="shared" si="0"/>
        <v/>
      </c>
      <c r="L20" s="170" t="str">
        <f t="shared" si="1"/>
        <v/>
      </c>
      <c r="M20" s="203"/>
      <c r="N20" s="203"/>
      <c r="O20" s="203"/>
      <c r="P20" s="173" t="str">
        <f t="shared" si="2"/>
        <v/>
      </c>
      <c r="Q20" s="170" t="str">
        <f t="shared" si="3"/>
        <v/>
      </c>
      <c r="R20" s="167"/>
    </row>
    <row r="21" spans="1:18">
      <c r="A21" s="97">
        <f>список!A19</f>
        <v>18</v>
      </c>
      <c r="B21" s="152" t="str">
        <f>IF(список!B19="","",список!B19)</f>
        <v/>
      </c>
      <c r="C21" s="106" t="str">
        <f>IF(список!C19="","",список!C19)</f>
        <v/>
      </c>
      <c r="D21" s="195"/>
      <c r="E21" s="196"/>
      <c r="F21" s="196"/>
      <c r="G21" s="196"/>
      <c r="H21" s="203"/>
      <c r="I21" s="203"/>
      <c r="J21" s="203"/>
      <c r="K21" s="173" t="str">
        <f t="shared" si="0"/>
        <v/>
      </c>
      <c r="L21" s="170" t="str">
        <f t="shared" si="1"/>
        <v/>
      </c>
      <c r="M21" s="203"/>
      <c r="N21" s="203"/>
      <c r="O21" s="203"/>
      <c r="P21" s="173" t="str">
        <f t="shared" si="2"/>
        <v/>
      </c>
      <c r="Q21" s="170" t="str">
        <f t="shared" si="3"/>
        <v/>
      </c>
      <c r="R21" s="167"/>
    </row>
    <row r="22" spans="1:18">
      <c r="A22" s="97">
        <f>список!A20</f>
        <v>19</v>
      </c>
      <c r="B22" s="152" t="str">
        <f>IF(список!B20="","",список!B20)</f>
        <v/>
      </c>
      <c r="C22" s="106" t="str">
        <f>IF(список!C20="","",список!C20)</f>
        <v/>
      </c>
      <c r="D22" s="195"/>
      <c r="E22" s="196"/>
      <c r="F22" s="196"/>
      <c r="G22" s="196"/>
      <c r="H22" s="203"/>
      <c r="I22" s="203"/>
      <c r="J22" s="203"/>
      <c r="K22" s="173" t="str">
        <f t="shared" si="0"/>
        <v/>
      </c>
      <c r="L22" s="170" t="str">
        <f t="shared" si="1"/>
        <v/>
      </c>
      <c r="M22" s="203"/>
      <c r="N22" s="203"/>
      <c r="O22" s="203"/>
      <c r="P22" s="173" t="str">
        <f t="shared" si="2"/>
        <v/>
      </c>
      <c r="Q22" s="170" t="str">
        <f t="shared" si="3"/>
        <v/>
      </c>
      <c r="R22" s="167"/>
    </row>
    <row r="23" spans="1:18">
      <c r="A23" s="97">
        <f>список!A21</f>
        <v>20</v>
      </c>
      <c r="B23" s="152" t="str">
        <f>IF(список!B21="","",список!B21)</f>
        <v/>
      </c>
      <c r="C23" s="106" t="str">
        <f>IF(список!C21="","",список!C21)</f>
        <v/>
      </c>
      <c r="D23" s="195"/>
      <c r="E23" s="196"/>
      <c r="F23" s="196"/>
      <c r="G23" s="196"/>
      <c r="H23" s="203"/>
      <c r="I23" s="203"/>
      <c r="J23" s="203"/>
      <c r="K23" s="173" t="str">
        <f t="shared" si="0"/>
        <v/>
      </c>
      <c r="L23" s="170" t="str">
        <f t="shared" si="1"/>
        <v/>
      </c>
      <c r="M23" s="203"/>
      <c r="N23" s="203"/>
      <c r="O23" s="203"/>
      <c r="P23" s="173" t="str">
        <f t="shared" si="2"/>
        <v/>
      </c>
      <c r="Q23" s="170" t="str">
        <f t="shared" si="3"/>
        <v/>
      </c>
      <c r="R23" s="167"/>
    </row>
    <row r="24" spans="1:18">
      <c r="A24" s="97">
        <f>список!A22</f>
        <v>21</v>
      </c>
      <c r="B24" s="152" t="str">
        <f>IF(список!B22="","",список!B22)</f>
        <v/>
      </c>
      <c r="C24" s="106" t="str">
        <f>IF(список!C22="","",список!C22)</f>
        <v/>
      </c>
      <c r="D24" s="195"/>
      <c r="E24" s="196"/>
      <c r="F24" s="196"/>
      <c r="G24" s="196"/>
      <c r="H24" s="203"/>
      <c r="I24" s="203"/>
      <c r="J24" s="203"/>
      <c r="K24" s="173" t="str">
        <f t="shared" si="0"/>
        <v/>
      </c>
      <c r="L24" s="170" t="str">
        <f t="shared" si="1"/>
        <v/>
      </c>
      <c r="M24" s="203"/>
      <c r="N24" s="203"/>
      <c r="O24" s="203"/>
      <c r="P24" s="173" t="str">
        <f t="shared" si="2"/>
        <v/>
      </c>
      <c r="Q24" s="170" t="str">
        <f t="shared" si="3"/>
        <v/>
      </c>
      <c r="R24" s="167"/>
    </row>
    <row r="25" spans="1:18">
      <c r="A25" s="97">
        <f>список!A23</f>
        <v>22</v>
      </c>
      <c r="B25" s="152" t="str">
        <f>IF(список!B23="","",список!B23)</f>
        <v/>
      </c>
      <c r="C25" s="106" t="str">
        <f>IF(список!C23="","",список!C23)</f>
        <v/>
      </c>
      <c r="D25" s="195"/>
      <c r="E25" s="196"/>
      <c r="F25" s="196"/>
      <c r="G25" s="196"/>
      <c r="H25" s="203"/>
      <c r="I25" s="203"/>
      <c r="J25" s="203"/>
      <c r="K25" s="173" t="str">
        <f t="shared" si="0"/>
        <v/>
      </c>
      <c r="L25" s="170" t="str">
        <f t="shared" si="1"/>
        <v/>
      </c>
      <c r="M25" s="203"/>
      <c r="N25" s="203"/>
      <c r="O25" s="203"/>
      <c r="P25" s="173" t="str">
        <f t="shared" si="2"/>
        <v/>
      </c>
      <c r="Q25" s="170" t="str">
        <f t="shared" si="3"/>
        <v/>
      </c>
      <c r="R25" s="167"/>
    </row>
    <row r="26" spans="1:18">
      <c r="A26" s="97">
        <f>список!A24</f>
        <v>23</v>
      </c>
      <c r="B26" s="152" t="str">
        <f>IF(список!B24="","",список!B24)</f>
        <v/>
      </c>
      <c r="C26" s="106" t="str">
        <f>IF(список!C24="","",список!C24)</f>
        <v/>
      </c>
      <c r="D26" s="195"/>
      <c r="E26" s="196"/>
      <c r="F26" s="196"/>
      <c r="G26" s="196"/>
      <c r="H26" s="203"/>
      <c r="I26" s="203"/>
      <c r="J26" s="203"/>
      <c r="K26" s="173" t="str">
        <f t="shared" si="0"/>
        <v/>
      </c>
      <c r="L26" s="170" t="str">
        <f t="shared" si="1"/>
        <v/>
      </c>
      <c r="M26" s="203"/>
      <c r="N26" s="203"/>
      <c r="O26" s="203"/>
      <c r="P26" s="173" t="str">
        <f t="shared" si="2"/>
        <v/>
      </c>
      <c r="Q26" s="170" t="str">
        <f t="shared" si="3"/>
        <v/>
      </c>
      <c r="R26" s="167"/>
    </row>
    <row r="27" spans="1:18">
      <c r="A27" s="97">
        <f>список!A25</f>
        <v>24</v>
      </c>
      <c r="B27" s="152" t="str">
        <f>IF(список!B25="","",список!B25)</f>
        <v/>
      </c>
      <c r="C27" s="106" t="str">
        <f>IF(список!C25="","",список!C25)</f>
        <v/>
      </c>
      <c r="D27" s="195"/>
      <c r="E27" s="196"/>
      <c r="F27" s="196"/>
      <c r="G27" s="196"/>
      <c r="H27" s="203"/>
      <c r="I27" s="203"/>
      <c r="J27" s="203"/>
      <c r="K27" s="173" t="str">
        <f t="shared" si="0"/>
        <v/>
      </c>
      <c r="L27" s="170" t="str">
        <f t="shared" si="1"/>
        <v/>
      </c>
      <c r="M27" s="203"/>
      <c r="N27" s="203"/>
      <c r="O27" s="203"/>
      <c r="P27" s="173" t="str">
        <f t="shared" si="2"/>
        <v/>
      </c>
      <c r="Q27" s="170" t="str">
        <f t="shared" si="3"/>
        <v/>
      </c>
      <c r="R27" s="167"/>
    </row>
    <row r="28" spans="1:18">
      <c r="A28" s="97">
        <f>список!A26</f>
        <v>25</v>
      </c>
      <c r="B28" s="152" t="str">
        <f>IF(список!B26="","",список!B26)</f>
        <v/>
      </c>
      <c r="C28" s="106" t="str">
        <f>IF(список!C26="","",список!C26)</f>
        <v/>
      </c>
      <c r="D28" s="195"/>
      <c r="E28" s="196"/>
      <c r="F28" s="196"/>
      <c r="G28" s="196"/>
      <c r="H28" s="198"/>
      <c r="I28" s="203"/>
      <c r="J28" s="203"/>
      <c r="K28" s="173" t="str">
        <f t="shared" si="0"/>
        <v/>
      </c>
      <c r="L28" s="170" t="str">
        <f t="shared" si="1"/>
        <v/>
      </c>
      <c r="M28" s="198"/>
      <c r="N28" s="203"/>
      <c r="O28" s="203"/>
      <c r="P28" s="173" t="str">
        <f t="shared" si="2"/>
        <v/>
      </c>
      <c r="Q28" s="170" t="str">
        <f t="shared" si="3"/>
        <v/>
      </c>
      <c r="R28" s="167"/>
    </row>
    <row r="29" spans="1:18">
      <c r="A29" s="97">
        <f>список!A27</f>
        <v>26</v>
      </c>
      <c r="B29" s="152" t="str">
        <f>IF(список!B27="","",список!B27)</f>
        <v/>
      </c>
      <c r="C29" s="106" t="str">
        <f>IF(список!C27="","",список!C27)</f>
        <v/>
      </c>
      <c r="D29" s="195"/>
      <c r="E29" s="196"/>
      <c r="F29" s="196"/>
      <c r="G29" s="196"/>
      <c r="H29" s="198"/>
      <c r="I29" s="203"/>
      <c r="J29" s="203"/>
      <c r="K29" s="173" t="str">
        <f t="shared" si="0"/>
        <v/>
      </c>
      <c r="L29" s="170" t="str">
        <f t="shared" si="1"/>
        <v/>
      </c>
      <c r="M29" s="198"/>
      <c r="N29" s="203"/>
      <c r="O29" s="203"/>
      <c r="P29" s="173" t="str">
        <f t="shared" si="2"/>
        <v/>
      </c>
      <c r="Q29" s="170" t="str">
        <f t="shared" si="3"/>
        <v/>
      </c>
      <c r="R29" s="167"/>
    </row>
    <row r="30" spans="1:18">
      <c r="A30" s="97">
        <f>список!A28</f>
        <v>27</v>
      </c>
      <c r="B30" s="152" t="str">
        <f>IF(список!B28="","",список!B28)</f>
        <v/>
      </c>
      <c r="C30" s="106" t="str">
        <f>IF(список!C28="","",список!C28)</f>
        <v/>
      </c>
      <c r="D30" s="195"/>
      <c r="E30" s="196"/>
      <c r="F30" s="196"/>
      <c r="G30" s="196"/>
      <c r="H30" s="203"/>
      <c r="I30" s="203"/>
      <c r="J30" s="203"/>
      <c r="K30" s="173" t="str">
        <f t="shared" si="0"/>
        <v/>
      </c>
      <c r="L30" s="170" t="str">
        <f t="shared" si="1"/>
        <v/>
      </c>
      <c r="M30" s="203"/>
      <c r="N30" s="203"/>
      <c r="O30" s="203"/>
      <c r="P30" s="173" t="str">
        <f t="shared" si="2"/>
        <v/>
      </c>
      <c r="Q30" s="170" t="str">
        <f t="shared" si="3"/>
        <v/>
      </c>
      <c r="R30" s="167"/>
    </row>
    <row r="31" spans="1:18">
      <c r="A31" s="97">
        <f>список!A29</f>
        <v>28</v>
      </c>
      <c r="B31" s="152" t="str">
        <f>IF(список!B29="","",список!B29)</f>
        <v/>
      </c>
      <c r="C31" s="106" t="str">
        <f>IF(список!C29="","",список!C29)</f>
        <v/>
      </c>
      <c r="D31" s="195"/>
      <c r="E31" s="196"/>
      <c r="F31" s="196"/>
      <c r="G31" s="196"/>
      <c r="H31" s="203"/>
      <c r="I31" s="203"/>
      <c r="J31" s="203"/>
      <c r="K31" s="173" t="str">
        <f t="shared" si="0"/>
        <v/>
      </c>
      <c r="L31" s="170" t="str">
        <f t="shared" si="1"/>
        <v/>
      </c>
      <c r="M31" s="203"/>
      <c r="N31" s="203"/>
      <c r="O31" s="203"/>
      <c r="P31" s="173" t="str">
        <f t="shared" si="2"/>
        <v/>
      </c>
      <c r="Q31" s="170" t="str">
        <f t="shared" si="3"/>
        <v/>
      </c>
      <c r="R31" s="167"/>
    </row>
    <row r="32" spans="1:18">
      <c r="A32" s="97">
        <f>список!A30</f>
        <v>29</v>
      </c>
      <c r="B32" s="152" t="str">
        <f>IF(список!B30="","",список!B30)</f>
        <v/>
      </c>
      <c r="C32" s="106" t="str">
        <f>IF(список!C30="","",список!C30)</f>
        <v/>
      </c>
      <c r="D32" s="195"/>
      <c r="E32" s="196"/>
      <c r="F32" s="196"/>
      <c r="G32" s="196"/>
      <c r="H32" s="198"/>
      <c r="I32" s="203"/>
      <c r="J32" s="203"/>
      <c r="K32" s="173" t="str">
        <f t="shared" si="0"/>
        <v/>
      </c>
      <c r="L32" s="170" t="str">
        <f t="shared" si="1"/>
        <v/>
      </c>
      <c r="M32" s="198"/>
      <c r="N32" s="203"/>
      <c r="O32" s="203"/>
      <c r="P32" s="173" t="str">
        <f t="shared" si="2"/>
        <v/>
      </c>
      <c r="Q32" s="170" t="str">
        <f t="shared" si="3"/>
        <v/>
      </c>
      <c r="R32" s="167"/>
    </row>
    <row r="33" spans="1:18">
      <c r="A33" s="97">
        <f>список!A31</f>
        <v>0</v>
      </c>
      <c r="B33" s="152" t="str">
        <f>IF(список!B31="","",список!B31)</f>
        <v/>
      </c>
      <c r="C33" s="106" t="str">
        <f>IF(список!C31="","",список!C31)</f>
        <v/>
      </c>
      <c r="D33" s="195"/>
      <c r="E33" s="196"/>
      <c r="F33" s="196"/>
      <c r="G33" s="196"/>
      <c r="H33" s="196"/>
      <c r="I33" s="196"/>
      <c r="J33" s="198"/>
      <c r="K33" s="173" t="str">
        <f t="shared" si="0"/>
        <v/>
      </c>
      <c r="L33" s="170" t="str">
        <f t="shared" si="1"/>
        <v/>
      </c>
      <c r="M33" s="230"/>
      <c r="N33" s="154"/>
      <c r="O33" s="154"/>
      <c r="P33" s="173" t="str">
        <f t="shared" si="2"/>
        <v/>
      </c>
      <c r="Q33" s="170" t="str">
        <f t="shared" si="3"/>
        <v/>
      </c>
      <c r="R33" s="167"/>
    </row>
    <row r="34" spans="1:18">
      <c r="A34" s="97">
        <f>список!A32</f>
        <v>0</v>
      </c>
      <c r="B34" s="152" t="str">
        <f>IF(список!B32="","",список!B32)</f>
        <v/>
      </c>
      <c r="C34" s="106" t="str">
        <f>IF(список!C32="","",список!C32)</f>
        <v/>
      </c>
      <c r="D34" s="195"/>
      <c r="E34" s="196"/>
      <c r="F34" s="196"/>
      <c r="G34" s="196"/>
      <c r="H34" s="196"/>
      <c r="I34" s="196"/>
      <c r="J34" s="198"/>
      <c r="K34" s="173" t="str">
        <f t="shared" si="0"/>
        <v/>
      </c>
      <c r="L34" s="170" t="str">
        <f t="shared" si="1"/>
        <v/>
      </c>
      <c r="M34" s="230"/>
      <c r="N34" s="154"/>
      <c r="O34" s="154"/>
      <c r="P34" s="173" t="str">
        <f t="shared" si="2"/>
        <v/>
      </c>
      <c r="Q34" s="170" t="str">
        <f t="shared" si="3"/>
        <v/>
      </c>
      <c r="R34" s="167"/>
    </row>
    <row r="35" spans="1:18">
      <c r="A35" s="97">
        <f>список!A33</f>
        <v>0</v>
      </c>
      <c r="B35" s="152" t="str">
        <f>IF(список!B33="","",список!B33)</f>
        <v/>
      </c>
      <c r="C35" s="106" t="str">
        <f>IF(список!C33="","",список!C33)</f>
        <v/>
      </c>
      <c r="D35" s="195"/>
      <c r="E35" s="196"/>
      <c r="F35" s="196"/>
      <c r="G35" s="196"/>
      <c r="H35" s="196"/>
      <c r="I35" s="196"/>
      <c r="J35" s="198"/>
      <c r="K35" s="173" t="str">
        <f t="shared" si="0"/>
        <v/>
      </c>
      <c r="L35" s="170" t="str">
        <f t="shared" si="1"/>
        <v/>
      </c>
      <c r="M35" s="230"/>
      <c r="N35" s="154"/>
      <c r="O35" s="154"/>
      <c r="P35" s="173" t="str">
        <f t="shared" si="2"/>
        <v/>
      </c>
      <c r="Q35" s="170" t="str">
        <f t="shared" si="3"/>
        <v/>
      </c>
      <c r="R35" s="167"/>
    </row>
    <row r="36" spans="1:18">
      <c r="A36" s="97">
        <f>список!A34</f>
        <v>0</v>
      </c>
      <c r="B36" s="152" t="str">
        <f>IF(список!B34="","",список!B34)</f>
        <v/>
      </c>
      <c r="C36" s="106" t="str">
        <f>IF(список!C34="","",список!C34)</f>
        <v/>
      </c>
      <c r="D36" s="98"/>
      <c r="E36" s="98"/>
      <c r="F36" s="98"/>
      <c r="G36" s="98"/>
      <c r="H36" s="98"/>
      <c r="I36" s="98"/>
      <c r="J36" s="154"/>
      <c r="K36" s="173" t="str">
        <f t="shared" si="0"/>
        <v/>
      </c>
      <c r="L36" s="170" t="str">
        <f t="shared" si="1"/>
        <v/>
      </c>
      <c r="M36" s="230"/>
      <c r="N36" s="154"/>
      <c r="O36" s="154"/>
      <c r="P36" s="173" t="str">
        <f t="shared" si="2"/>
        <v/>
      </c>
      <c r="Q36" s="170" t="str">
        <f t="shared" si="3"/>
        <v/>
      </c>
      <c r="R36" s="167"/>
    </row>
    <row r="37" spans="1:18">
      <c r="A37" s="97">
        <f>список!A35</f>
        <v>0</v>
      </c>
      <c r="B37" s="152" t="str">
        <f>IF(список!B35="","",список!B35)</f>
        <v/>
      </c>
      <c r="C37" s="106" t="str">
        <f>IF(список!C35="","",список!C35)</f>
        <v/>
      </c>
      <c r="D37" s="98"/>
      <c r="E37" s="98"/>
      <c r="F37" s="98"/>
      <c r="G37" s="98"/>
      <c r="H37" s="98"/>
      <c r="I37" s="98"/>
      <c r="J37" s="154"/>
      <c r="K37" s="173" t="str">
        <f t="shared" si="0"/>
        <v/>
      </c>
      <c r="L37" s="170" t="str">
        <f t="shared" si="1"/>
        <v/>
      </c>
      <c r="M37" s="230"/>
      <c r="N37" s="154"/>
      <c r="O37" s="154"/>
      <c r="P37" s="173" t="str">
        <f t="shared" si="2"/>
        <v/>
      </c>
      <c r="Q37" s="170" t="str">
        <f t="shared" si="3"/>
        <v/>
      </c>
      <c r="R37" s="167"/>
    </row>
    <row r="38" spans="1:18" ht="15.75" thickBot="1">
      <c r="A38" s="97">
        <f>список!A36</f>
        <v>0</v>
      </c>
      <c r="B38" s="152" t="str">
        <f>IF(список!B36="","",список!B36)</f>
        <v/>
      </c>
      <c r="C38" s="106" t="str">
        <f>IF(список!C36="","",список!C36)</f>
        <v/>
      </c>
      <c r="D38" s="98"/>
      <c r="E38" s="98"/>
      <c r="F38" s="98"/>
      <c r="G38" s="98"/>
      <c r="H38" s="98"/>
      <c r="I38" s="98"/>
      <c r="J38" s="154"/>
      <c r="K38" s="236" t="str">
        <f t="shared" si="0"/>
        <v/>
      </c>
      <c r="L38" s="171" t="str">
        <f t="shared" si="1"/>
        <v/>
      </c>
      <c r="M38" s="155"/>
      <c r="N38" s="98"/>
      <c r="O38" s="154"/>
      <c r="P38" s="236" t="str">
        <f t="shared" si="2"/>
        <v/>
      </c>
      <c r="Q38" s="171" t="str">
        <f t="shared" si="3"/>
        <v/>
      </c>
      <c r="R38" s="167"/>
    </row>
    <row r="39" spans="1:18">
      <c r="K39" s="240" t="str">
        <f t="shared" si="0"/>
        <v/>
      </c>
      <c r="L39" s="99"/>
      <c r="P39" s="99"/>
      <c r="Q39" s="99"/>
    </row>
  </sheetData>
  <sheetProtection password="CC6F" sheet="1" objects="1" scenarios="1" selectLockedCells="1"/>
  <mergeCells count="8">
    <mergeCell ref="A1:Q1"/>
    <mergeCell ref="D2:L2"/>
    <mergeCell ref="M2:Q2"/>
    <mergeCell ref="K3:L3"/>
    <mergeCell ref="P3:Q3"/>
    <mergeCell ref="A2:A3"/>
    <mergeCell ref="B2:B3"/>
    <mergeCell ref="C2:C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AY46"/>
  <sheetViews>
    <sheetView tabSelected="1" workbookViewId="0">
      <selection activeCell="C39" sqref="C39"/>
    </sheetView>
  </sheetViews>
  <sheetFormatPr defaultColWidth="9.140625" defaultRowHeight="15"/>
  <cols>
    <col min="1" max="1" width="9.140625" style="97"/>
    <col min="2" max="2" width="27.140625" style="97" customWidth="1"/>
    <col min="3" max="3" width="9.140625" style="97"/>
    <col min="4" max="4" width="13.85546875" style="97" customWidth="1"/>
    <col min="5" max="5" width="8.140625" style="97" customWidth="1"/>
    <col min="6" max="6" width="10.28515625" style="97" customWidth="1"/>
    <col min="7" max="7" width="10.42578125" style="97" customWidth="1"/>
    <col min="8" max="8" width="10.140625" style="97" customWidth="1"/>
    <col min="9" max="9" width="10.28515625" style="97" customWidth="1"/>
    <col min="10" max="10" width="9.140625" style="97"/>
    <col min="11" max="11" width="8.28515625" style="97" customWidth="1"/>
    <col min="12" max="12" width="15" style="97" customWidth="1"/>
    <col min="13" max="13" width="15.140625" style="97" customWidth="1"/>
    <col min="14" max="14" width="12.28515625" style="97" customWidth="1"/>
    <col min="15" max="15" width="12.7109375" style="97" customWidth="1"/>
    <col min="16" max="16" width="11.85546875" style="97" customWidth="1"/>
    <col min="17" max="17" width="9.5703125" style="97" customWidth="1"/>
    <col min="18" max="18" width="10" style="97" customWidth="1"/>
    <col min="19" max="19" width="15" style="97" customWidth="1"/>
    <col min="20" max="16384" width="9.140625" style="97"/>
  </cols>
  <sheetData>
    <row r="1" spans="1:51" ht="15.75" thickBot="1">
      <c r="A1" s="284"/>
      <c r="B1" s="284"/>
      <c r="C1" s="284"/>
      <c r="D1" s="284"/>
      <c r="E1" s="284"/>
      <c r="F1" s="284"/>
      <c r="G1" s="284"/>
      <c r="H1" s="284"/>
      <c r="I1" s="284"/>
      <c r="J1" s="284"/>
      <c r="K1" s="284"/>
      <c r="L1" s="284"/>
      <c r="M1" s="284"/>
      <c r="N1" s="284"/>
      <c r="O1" s="348"/>
      <c r="P1" s="348"/>
      <c r="Q1" s="348"/>
      <c r="R1" s="348"/>
      <c r="S1" s="348"/>
      <c r="T1" s="348"/>
      <c r="U1" s="348"/>
      <c r="V1" s="348"/>
      <c r="W1" s="348"/>
      <c r="X1" s="348"/>
      <c r="Y1" s="348"/>
    </row>
    <row r="2" spans="1:51" ht="43.5" customHeight="1" thickBot="1">
      <c r="A2" s="378" t="str">
        <f>список!A1</f>
        <v>№</v>
      </c>
      <c r="B2" s="378" t="str">
        <f>список!B1</f>
        <v>Фамилия, имя воспитанника</v>
      </c>
      <c r="C2" s="378" t="str">
        <f>список!C1</f>
        <v>дата</v>
      </c>
      <c r="D2" s="392" t="s">
        <v>118</v>
      </c>
      <c r="E2" s="393"/>
      <c r="F2" s="393"/>
      <c r="G2" s="394"/>
      <c r="H2" s="383" t="s">
        <v>122</v>
      </c>
      <c r="I2" s="384"/>
      <c r="J2" s="384"/>
      <c r="K2" s="142"/>
      <c r="L2" s="385" t="s">
        <v>127</v>
      </c>
      <c r="M2" s="386"/>
      <c r="N2" s="387"/>
      <c r="O2" s="388" t="s">
        <v>128</v>
      </c>
      <c r="P2" s="389"/>
      <c r="Q2" s="390"/>
      <c r="R2" s="388" t="s">
        <v>130</v>
      </c>
      <c r="S2" s="389"/>
      <c r="T2" s="391"/>
      <c r="U2" s="118"/>
      <c r="V2" s="380"/>
      <c r="W2" s="381"/>
      <c r="X2" s="381"/>
      <c r="Y2" s="381"/>
      <c r="Z2" s="381"/>
      <c r="AA2" s="382"/>
      <c r="AB2" s="118"/>
      <c r="AC2" s="118"/>
      <c r="AD2" s="118"/>
      <c r="AE2" s="118"/>
      <c r="AF2" s="118"/>
      <c r="AG2" s="118"/>
      <c r="AH2" s="118"/>
      <c r="AI2" s="118"/>
      <c r="AJ2" s="119"/>
      <c r="AK2" s="119"/>
      <c r="AL2" s="380"/>
      <c r="AM2" s="381"/>
      <c r="AN2" s="381"/>
      <c r="AO2" s="381"/>
      <c r="AP2" s="381"/>
      <c r="AQ2" s="381"/>
      <c r="AR2" s="381"/>
      <c r="AS2" s="381"/>
      <c r="AT2" s="381"/>
      <c r="AU2" s="381"/>
      <c r="AV2" s="381"/>
      <c r="AW2" s="381"/>
    </row>
    <row r="3" spans="1:51" ht="197.25" customHeight="1" thickBot="1">
      <c r="A3" s="379"/>
      <c r="B3" s="379"/>
      <c r="C3" s="379"/>
      <c r="D3" s="123" t="s">
        <v>133</v>
      </c>
      <c r="E3" s="113" t="s">
        <v>132</v>
      </c>
      <c r="F3" s="116" t="s">
        <v>121</v>
      </c>
      <c r="G3" s="144"/>
      <c r="H3" s="114" t="s">
        <v>123</v>
      </c>
      <c r="I3" s="115" t="s">
        <v>167</v>
      </c>
      <c r="J3" s="115" t="s">
        <v>192</v>
      </c>
      <c r="K3" s="144"/>
      <c r="L3" s="265" t="s">
        <v>134</v>
      </c>
      <c r="M3" s="266" t="s">
        <v>135</v>
      </c>
      <c r="N3" s="267"/>
      <c r="O3" s="112" t="s">
        <v>136</v>
      </c>
      <c r="P3" s="112" t="s">
        <v>137</v>
      </c>
      <c r="Q3" s="112"/>
      <c r="R3" s="112" t="s">
        <v>138</v>
      </c>
      <c r="S3" s="117" t="s">
        <v>139</v>
      </c>
      <c r="T3" s="120"/>
      <c r="U3" s="120"/>
      <c r="V3" s="120"/>
      <c r="W3" s="120"/>
      <c r="X3" s="120"/>
      <c r="Y3" s="120"/>
      <c r="Z3" s="120"/>
      <c r="AA3" s="120"/>
      <c r="AB3" s="120"/>
      <c r="AC3" s="120"/>
      <c r="AD3" s="120"/>
      <c r="AE3" s="120"/>
      <c r="AF3" s="120"/>
      <c r="AG3" s="120"/>
      <c r="AH3" s="120"/>
      <c r="AI3" s="120"/>
      <c r="AJ3" s="121"/>
      <c r="AK3" s="121"/>
      <c r="AL3" s="120"/>
      <c r="AM3" s="120"/>
      <c r="AN3" s="120"/>
      <c r="AO3" s="120"/>
      <c r="AP3" s="120"/>
      <c r="AQ3" s="120"/>
      <c r="AR3" s="120"/>
      <c r="AS3" s="120"/>
      <c r="AT3" s="120"/>
      <c r="AU3" s="120"/>
      <c r="AV3" s="120"/>
      <c r="AW3" s="120"/>
      <c r="AX3" s="120"/>
      <c r="AY3" s="121"/>
    </row>
    <row r="4" spans="1:51">
      <c r="A4" s="124">
        <f>список!A2</f>
        <v>1</v>
      </c>
      <c r="B4" s="146" t="str">
        <f>IF(список!B2="","",список!B2)</f>
        <v/>
      </c>
      <c r="C4" s="125" t="str">
        <f>IF(список!C2="","",список!C2)</f>
        <v/>
      </c>
      <c r="D4" s="103" t="str">
        <f>'Социально-коммуникативное разви'!L4</f>
        <v/>
      </c>
      <c r="E4" s="97" t="str">
        <f>'Социально-коммуникативное разви'!P4</f>
        <v/>
      </c>
      <c r="F4" s="104" t="str">
        <f>'Социально-коммуникативное разви'!S4</f>
        <v/>
      </c>
      <c r="G4" s="145"/>
      <c r="H4" s="122" t="str">
        <f>'познавательное развитие'!I5</f>
        <v/>
      </c>
      <c r="I4" s="99" t="str">
        <f>'познавательное развитие'!O5</f>
        <v/>
      </c>
      <c r="J4" s="99" t="str">
        <f>'познавательное развитие'!U5</f>
        <v/>
      </c>
      <c r="K4" s="145"/>
      <c r="L4" s="103" t="str">
        <f>'Художественно-эстетическое разв'!I5</f>
        <v/>
      </c>
      <c r="M4" s="104" t="str">
        <f>'Художественно-эстетическое разв'!N5</f>
        <v/>
      </c>
      <c r="N4" s="100"/>
      <c r="O4" s="97" t="str">
        <f>'Речевое развитие'!H4</f>
        <v/>
      </c>
      <c r="P4" s="97" t="str">
        <f>'Речевое развитие'!L4</f>
        <v/>
      </c>
      <c r="R4" s="97" t="str">
        <f>'Физическое развитие'!L4</f>
        <v/>
      </c>
      <c r="S4" s="97" t="str">
        <f>'Физическое развитие'!Q4</f>
        <v/>
      </c>
    </row>
    <row r="5" spans="1:51">
      <c r="A5" s="109">
        <f>список!A3</f>
        <v>2</v>
      </c>
      <c r="B5" s="146" t="str">
        <f>IF(список!B3="","",список!B3)</f>
        <v/>
      </c>
      <c r="C5" s="100" t="str">
        <f>IF(список!C3="","",список!C3)</f>
        <v/>
      </c>
      <c r="D5" s="103" t="str">
        <f>'Социально-коммуникативное разви'!L5</f>
        <v/>
      </c>
      <c r="E5" s="97" t="str">
        <f>'Социально-коммуникативное разви'!P5</f>
        <v/>
      </c>
      <c r="F5" s="104" t="str">
        <f>'Социально-коммуникативное разви'!S5</f>
        <v/>
      </c>
      <c r="G5" s="145"/>
      <c r="H5" s="122" t="str">
        <f>'познавательное развитие'!I6</f>
        <v/>
      </c>
      <c r="I5" s="99" t="str">
        <f>'познавательное развитие'!O6</f>
        <v/>
      </c>
      <c r="J5" s="99" t="str">
        <f>'познавательное развитие'!U6</f>
        <v/>
      </c>
      <c r="K5" s="145"/>
      <c r="L5" s="103" t="str">
        <f>'Художественно-эстетическое разв'!I6</f>
        <v/>
      </c>
      <c r="M5" s="104" t="str">
        <f>'Художественно-эстетическое разв'!N6</f>
        <v/>
      </c>
      <c r="N5" s="100"/>
      <c r="O5" s="97" t="str">
        <f>'Речевое развитие'!H5</f>
        <v/>
      </c>
      <c r="P5" s="97" t="str">
        <f>'Речевое развитие'!L5</f>
        <v/>
      </c>
      <c r="R5" s="97" t="str">
        <f>'Физическое развитие'!L5</f>
        <v/>
      </c>
      <c r="S5" s="97" t="str">
        <f>'Физическое развитие'!Q5</f>
        <v/>
      </c>
    </row>
    <row r="6" spans="1:51">
      <c r="A6" s="109">
        <f>список!A4</f>
        <v>3</v>
      </c>
      <c r="B6" s="146" t="str">
        <f>IF(список!B4="","",список!B4)</f>
        <v/>
      </c>
      <c r="C6" s="100" t="str">
        <f>IF(список!C4="","",список!C4)</f>
        <v/>
      </c>
      <c r="D6" s="103" t="str">
        <f>'Социально-коммуникативное разви'!L6</f>
        <v/>
      </c>
      <c r="E6" s="97" t="str">
        <f>'Социально-коммуникативное разви'!P6</f>
        <v/>
      </c>
      <c r="F6" s="104" t="str">
        <f>'Социально-коммуникативное разви'!S6</f>
        <v/>
      </c>
      <c r="G6" s="145"/>
      <c r="H6" s="122" t="str">
        <f>'познавательное развитие'!I7</f>
        <v/>
      </c>
      <c r="I6" s="99" t="str">
        <f>'познавательное развитие'!O7</f>
        <v/>
      </c>
      <c r="J6" s="99" t="str">
        <f>'познавательное развитие'!U7</f>
        <v/>
      </c>
      <c r="K6" s="145"/>
      <c r="L6" s="103" t="str">
        <f>'Художественно-эстетическое разв'!I7</f>
        <v/>
      </c>
      <c r="M6" s="104" t="str">
        <f>'Художественно-эстетическое разв'!N7</f>
        <v/>
      </c>
      <c r="N6" s="100"/>
      <c r="O6" s="97" t="str">
        <f>'Речевое развитие'!H6</f>
        <v/>
      </c>
      <c r="P6" s="97" t="str">
        <f>'Речевое развитие'!L6</f>
        <v/>
      </c>
      <c r="R6" s="97" t="str">
        <f>'Физическое развитие'!L6</f>
        <v/>
      </c>
      <c r="S6" s="97" t="str">
        <f>'Физическое развитие'!Q6</f>
        <v/>
      </c>
    </row>
    <row r="7" spans="1:51">
      <c r="A7" s="109">
        <f>список!A5</f>
        <v>4</v>
      </c>
      <c r="B7" s="146" t="str">
        <f>IF(список!B5="","",список!B5)</f>
        <v/>
      </c>
      <c r="C7" s="100" t="str">
        <f>IF(список!C5="","",список!C5)</f>
        <v/>
      </c>
      <c r="D7" s="103" t="str">
        <f>'Социально-коммуникативное разви'!L7</f>
        <v/>
      </c>
      <c r="E7" s="97" t="str">
        <f>'Социально-коммуникативное разви'!P7</f>
        <v/>
      </c>
      <c r="F7" s="104" t="str">
        <f>'Социально-коммуникативное разви'!S7</f>
        <v/>
      </c>
      <c r="G7" s="145"/>
      <c r="H7" s="122" t="str">
        <f>'познавательное развитие'!I8</f>
        <v/>
      </c>
      <c r="I7" s="99" t="str">
        <f>'познавательное развитие'!O8</f>
        <v/>
      </c>
      <c r="J7" s="99" t="str">
        <f>'познавательное развитие'!U8</f>
        <v/>
      </c>
      <c r="K7" s="145"/>
      <c r="L7" s="103" t="str">
        <f>'Художественно-эстетическое разв'!I8</f>
        <v/>
      </c>
      <c r="M7" s="104" t="str">
        <f>'Художественно-эстетическое разв'!N8</f>
        <v/>
      </c>
      <c r="N7" s="100"/>
      <c r="O7" s="97" t="str">
        <f>'Речевое развитие'!H7</f>
        <v/>
      </c>
      <c r="P7" s="97" t="str">
        <f>'Речевое развитие'!L7</f>
        <v/>
      </c>
      <c r="R7" s="97" t="str">
        <f>'Физическое развитие'!L7</f>
        <v/>
      </c>
      <c r="S7" s="97" t="str">
        <f>'Физическое развитие'!Q7</f>
        <v/>
      </c>
    </row>
    <row r="8" spans="1:51">
      <c r="A8" s="109">
        <f>список!A6</f>
        <v>5</v>
      </c>
      <c r="B8" s="146" t="str">
        <f>IF(список!B6="","",список!B6)</f>
        <v/>
      </c>
      <c r="C8" s="100" t="str">
        <f>IF(список!C6="","",список!C6)</f>
        <v/>
      </c>
      <c r="D8" s="103" t="str">
        <f>'Социально-коммуникативное разви'!L8</f>
        <v/>
      </c>
      <c r="E8" s="97" t="str">
        <f>'Социально-коммуникативное разви'!P8</f>
        <v/>
      </c>
      <c r="F8" s="104" t="str">
        <f>'Социально-коммуникативное разви'!S8</f>
        <v/>
      </c>
      <c r="G8" s="145"/>
      <c r="H8" s="122" t="str">
        <f>'познавательное развитие'!I9</f>
        <v/>
      </c>
      <c r="I8" s="99" t="str">
        <f>'познавательное развитие'!O9</f>
        <v/>
      </c>
      <c r="J8" s="99" t="str">
        <f>'познавательное развитие'!U9</f>
        <v/>
      </c>
      <c r="K8" s="145"/>
      <c r="L8" s="103" t="str">
        <f>'Художественно-эстетическое разв'!I9</f>
        <v/>
      </c>
      <c r="M8" s="104" t="str">
        <f>'Художественно-эстетическое разв'!N9</f>
        <v/>
      </c>
      <c r="N8" s="100"/>
      <c r="O8" s="97" t="str">
        <f>'Речевое развитие'!H8</f>
        <v/>
      </c>
      <c r="P8" s="97" t="str">
        <f>'Речевое развитие'!L8</f>
        <v/>
      </c>
      <c r="R8" s="97" t="str">
        <f>'Физическое развитие'!L8</f>
        <v/>
      </c>
      <c r="S8" s="97" t="str">
        <f>'Физическое развитие'!Q8</f>
        <v/>
      </c>
    </row>
    <row r="9" spans="1:51">
      <c r="A9" s="109">
        <f>список!A7</f>
        <v>6</v>
      </c>
      <c r="B9" s="146" t="str">
        <f>IF(список!B7="","",список!B7)</f>
        <v/>
      </c>
      <c r="C9" s="100" t="str">
        <f>IF(список!C7="","",список!C7)</f>
        <v/>
      </c>
      <c r="D9" s="103" t="str">
        <f>'Социально-коммуникативное разви'!L9</f>
        <v/>
      </c>
      <c r="E9" s="97" t="str">
        <f>'Социально-коммуникативное разви'!P9</f>
        <v/>
      </c>
      <c r="F9" s="104" t="str">
        <f>'Социально-коммуникативное разви'!S9</f>
        <v/>
      </c>
      <c r="G9" s="145"/>
      <c r="H9" s="122" t="str">
        <f>'познавательное развитие'!I10</f>
        <v/>
      </c>
      <c r="I9" s="99" t="str">
        <f>'познавательное развитие'!O10</f>
        <v/>
      </c>
      <c r="J9" s="99" t="str">
        <f>'познавательное развитие'!U10</f>
        <v/>
      </c>
      <c r="K9" s="145"/>
      <c r="L9" s="103" t="str">
        <f>'Художественно-эстетическое разв'!I10</f>
        <v/>
      </c>
      <c r="M9" s="104" t="str">
        <f>'Художественно-эстетическое разв'!N10</f>
        <v/>
      </c>
      <c r="N9" s="100"/>
      <c r="O9" s="97" t="str">
        <f>'Речевое развитие'!H9</f>
        <v/>
      </c>
      <c r="P9" s="97" t="str">
        <f>'Речевое развитие'!L9</f>
        <v/>
      </c>
      <c r="R9" s="97" t="str">
        <f>'Физическое развитие'!L9</f>
        <v/>
      </c>
      <c r="S9" s="97" t="str">
        <f>'Физическое развитие'!Q9</f>
        <v/>
      </c>
    </row>
    <row r="10" spans="1:51">
      <c r="A10" s="109">
        <f>список!A8</f>
        <v>7</v>
      </c>
      <c r="B10" s="146" t="str">
        <f>IF(список!B8="","",список!B8)</f>
        <v/>
      </c>
      <c r="C10" s="100" t="str">
        <f>IF(список!C8="","",список!C8)</f>
        <v/>
      </c>
      <c r="D10" s="103" t="str">
        <f>'Социально-коммуникативное разви'!L10</f>
        <v/>
      </c>
      <c r="E10" s="97" t="str">
        <f>'Социально-коммуникативное разви'!P10</f>
        <v/>
      </c>
      <c r="F10" s="104" t="str">
        <f>'Социально-коммуникативное разви'!S10</f>
        <v/>
      </c>
      <c r="G10" s="145"/>
      <c r="H10" s="122" t="str">
        <f>'познавательное развитие'!I11</f>
        <v/>
      </c>
      <c r="I10" s="99" t="str">
        <f>'познавательное развитие'!O11</f>
        <v/>
      </c>
      <c r="J10" s="99" t="str">
        <f>'познавательное развитие'!U11</f>
        <v/>
      </c>
      <c r="K10" s="145"/>
      <c r="L10" s="103" t="str">
        <f>'Художественно-эстетическое разв'!I11</f>
        <v/>
      </c>
      <c r="M10" s="104" t="str">
        <f>'Художественно-эстетическое разв'!N11</f>
        <v/>
      </c>
      <c r="N10" s="100"/>
      <c r="O10" s="97" t="str">
        <f>'Речевое развитие'!H10</f>
        <v/>
      </c>
      <c r="P10" s="97" t="str">
        <f>'Речевое развитие'!L10</f>
        <v/>
      </c>
      <c r="R10" s="97" t="str">
        <f>'Физическое развитие'!L10</f>
        <v/>
      </c>
      <c r="S10" s="97" t="str">
        <f>'Физическое развитие'!Q10</f>
        <v/>
      </c>
    </row>
    <row r="11" spans="1:51">
      <c r="A11" s="109">
        <f>список!A9</f>
        <v>8</v>
      </c>
      <c r="B11" s="146" t="str">
        <f>IF(список!B9="","",список!B9)</f>
        <v/>
      </c>
      <c r="C11" s="100" t="str">
        <f>IF(список!C9="","",список!C9)</f>
        <v/>
      </c>
      <c r="D11" s="103" t="str">
        <f>'Социально-коммуникативное разви'!L11</f>
        <v/>
      </c>
      <c r="E11" s="97" t="str">
        <f>'Социально-коммуникативное разви'!P11</f>
        <v/>
      </c>
      <c r="F11" s="104" t="str">
        <f>'Социально-коммуникативное разви'!S11</f>
        <v/>
      </c>
      <c r="G11" s="145"/>
      <c r="H11" s="122" t="str">
        <f>'познавательное развитие'!I12</f>
        <v/>
      </c>
      <c r="I11" s="99" t="str">
        <f>'познавательное развитие'!O12</f>
        <v/>
      </c>
      <c r="J11" s="99" t="str">
        <f>'познавательное развитие'!U12</f>
        <v/>
      </c>
      <c r="K11" s="145"/>
      <c r="L11" s="103" t="str">
        <f>'Художественно-эстетическое разв'!I12</f>
        <v/>
      </c>
      <c r="M11" s="104" t="str">
        <f>'Художественно-эстетическое разв'!N12</f>
        <v/>
      </c>
      <c r="N11" s="100"/>
      <c r="O11" s="97" t="str">
        <f>'Речевое развитие'!H11</f>
        <v/>
      </c>
      <c r="P11" s="97" t="str">
        <f>'Речевое развитие'!L11</f>
        <v/>
      </c>
      <c r="R11" s="97" t="str">
        <f>'Физическое развитие'!L11</f>
        <v/>
      </c>
      <c r="S11" s="97" t="str">
        <f>'Физическое развитие'!Q11</f>
        <v/>
      </c>
    </row>
    <row r="12" spans="1:51">
      <c r="A12" s="109">
        <f>список!A10</f>
        <v>9</v>
      </c>
      <c r="B12" s="146" t="str">
        <f>IF(список!B10="","",список!B10)</f>
        <v/>
      </c>
      <c r="C12" s="100" t="str">
        <f>IF(список!C10="","",список!C10)</f>
        <v/>
      </c>
      <c r="D12" s="103" t="str">
        <f>'Социально-коммуникативное разви'!L12</f>
        <v/>
      </c>
      <c r="E12" s="97" t="str">
        <f>'Социально-коммуникативное разви'!P12</f>
        <v/>
      </c>
      <c r="F12" s="104" t="str">
        <f>'Социально-коммуникативное разви'!S12</f>
        <v/>
      </c>
      <c r="G12" s="145"/>
      <c r="H12" s="122" t="str">
        <f>'познавательное развитие'!I13</f>
        <v/>
      </c>
      <c r="I12" s="99" t="str">
        <f>'познавательное развитие'!O13</f>
        <v/>
      </c>
      <c r="J12" s="99" t="str">
        <f>'познавательное развитие'!U13</f>
        <v/>
      </c>
      <c r="K12" s="145"/>
      <c r="L12" s="103" t="str">
        <f>'Художественно-эстетическое разв'!I13</f>
        <v/>
      </c>
      <c r="M12" s="104" t="str">
        <f>'Художественно-эстетическое разв'!N13</f>
        <v/>
      </c>
      <c r="N12" s="100"/>
      <c r="O12" s="97" t="str">
        <f>'Речевое развитие'!H12</f>
        <v/>
      </c>
      <c r="P12" s="97" t="str">
        <f>'Речевое развитие'!L12</f>
        <v/>
      </c>
      <c r="R12" s="97" t="str">
        <f>'Физическое развитие'!L12</f>
        <v/>
      </c>
      <c r="S12" s="97" t="str">
        <f>'Физическое развитие'!Q12</f>
        <v/>
      </c>
    </row>
    <row r="13" spans="1:51">
      <c r="A13" s="109">
        <f>список!A11</f>
        <v>10</v>
      </c>
      <c r="B13" s="146" t="str">
        <f>IF(список!B11="","",список!B11)</f>
        <v/>
      </c>
      <c r="C13" s="100" t="str">
        <f>IF(список!C11="","",список!C11)</f>
        <v/>
      </c>
      <c r="D13" s="103" t="str">
        <f>'Социально-коммуникативное разви'!L13</f>
        <v/>
      </c>
      <c r="E13" s="97" t="str">
        <f>'Социально-коммуникативное разви'!P13</f>
        <v/>
      </c>
      <c r="F13" s="104" t="str">
        <f>'Социально-коммуникативное разви'!S13</f>
        <v/>
      </c>
      <c r="G13" s="145"/>
      <c r="H13" s="122" t="str">
        <f>'познавательное развитие'!I14</f>
        <v/>
      </c>
      <c r="I13" s="99" t="str">
        <f>'познавательное развитие'!O14</f>
        <v/>
      </c>
      <c r="J13" s="99" t="str">
        <f>'познавательное развитие'!U14</f>
        <v/>
      </c>
      <c r="K13" s="145"/>
      <c r="L13" s="103" t="str">
        <f>'Художественно-эстетическое разв'!I14</f>
        <v/>
      </c>
      <c r="M13" s="104" t="str">
        <f>'Художественно-эстетическое разв'!N14</f>
        <v/>
      </c>
      <c r="N13" s="100"/>
      <c r="O13" s="97" t="str">
        <f>'Речевое развитие'!H13</f>
        <v/>
      </c>
      <c r="P13" s="97" t="str">
        <f>'Речевое развитие'!L13</f>
        <v/>
      </c>
      <c r="R13" s="97" t="str">
        <f>'Физическое развитие'!L13</f>
        <v/>
      </c>
      <c r="S13" s="97" t="str">
        <f>'Физическое развитие'!Q13</f>
        <v/>
      </c>
    </row>
    <row r="14" spans="1:51">
      <c r="A14" s="109">
        <f>список!A12</f>
        <v>11</v>
      </c>
      <c r="B14" s="146" t="str">
        <f>IF(список!B12="","",список!B12)</f>
        <v/>
      </c>
      <c r="C14" s="100" t="str">
        <f>IF(список!C12="","",список!C12)</f>
        <v/>
      </c>
      <c r="D14" s="103" t="str">
        <f>'Социально-коммуникативное разви'!L14</f>
        <v/>
      </c>
      <c r="E14" s="97" t="str">
        <f>'Социально-коммуникативное разви'!P14</f>
        <v/>
      </c>
      <c r="F14" s="104" t="str">
        <f>'Социально-коммуникативное разви'!S14</f>
        <v/>
      </c>
      <c r="G14" s="145"/>
      <c r="H14" s="122" t="str">
        <f>'познавательное развитие'!I15</f>
        <v/>
      </c>
      <c r="I14" s="99" t="str">
        <f>'познавательное развитие'!O15</f>
        <v/>
      </c>
      <c r="J14" s="99" t="str">
        <f>'познавательное развитие'!U15</f>
        <v/>
      </c>
      <c r="K14" s="145"/>
      <c r="L14" s="103" t="str">
        <f>'Художественно-эстетическое разв'!I15</f>
        <v/>
      </c>
      <c r="M14" s="104" t="str">
        <f>'Художественно-эстетическое разв'!N15</f>
        <v/>
      </c>
      <c r="N14" s="100"/>
      <c r="O14" s="97" t="str">
        <f>'Речевое развитие'!H14</f>
        <v/>
      </c>
      <c r="P14" s="97" t="str">
        <f>'Речевое развитие'!L14</f>
        <v/>
      </c>
      <c r="R14" s="97" t="str">
        <f>'Физическое развитие'!L14</f>
        <v/>
      </c>
      <c r="S14" s="97" t="str">
        <f>'Физическое развитие'!Q14</f>
        <v/>
      </c>
    </row>
    <row r="15" spans="1:51">
      <c r="A15" s="109">
        <f>список!A13</f>
        <v>12</v>
      </c>
      <c r="B15" s="146" t="str">
        <f>IF(список!B13="","",список!B13)</f>
        <v/>
      </c>
      <c r="C15" s="100" t="str">
        <f>IF(список!C13="","",список!C13)</f>
        <v/>
      </c>
      <c r="D15" s="103" t="str">
        <f>'Социально-коммуникативное разви'!L15</f>
        <v/>
      </c>
      <c r="E15" s="97" t="str">
        <f>'Социально-коммуникативное разви'!P15</f>
        <v/>
      </c>
      <c r="F15" s="104" t="str">
        <f>'Социально-коммуникативное разви'!S15</f>
        <v/>
      </c>
      <c r="G15" s="145"/>
      <c r="H15" s="122" t="str">
        <f>'познавательное развитие'!I16</f>
        <v/>
      </c>
      <c r="I15" s="99" t="str">
        <f>'познавательное развитие'!O16</f>
        <v/>
      </c>
      <c r="J15" s="99" t="str">
        <f>'познавательное развитие'!U16</f>
        <v/>
      </c>
      <c r="K15" s="145"/>
      <c r="L15" s="103" t="str">
        <f>'Художественно-эстетическое разв'!I16</f>
        <v/>
      </c>
      <c r="M15" s="104" t="str">
        <f>'Художественно-эстетическое разв'!N16</f>
        <v/>
      </c>
      <c r="N15" s="100"/>
      <c r="O15" s="97" t="str">
        <f>'Речевое развитие'!H15</f>
        <v/>
      </c>
      <c r="P15" s="97" t="str">
        <f>'Речевое развитие'!L15</f>
        <v/>
      </c>
      <c r="R15" s="97" t="str">
        <f>'Физическое развитие'!L15</f>
        <v/>
      </c>
      <c r="S15" s="97" t="str">
        <f>'Физическое развитие'!Q15</f>
        <v/>
      </c>
    </row>
    <row r="16" spans="1:51">
      <c r="A16" s="109">
        <f>список!A14</f>
        <v>13</v>
      </c>
      <c r="B16" s="146" t="str">
        <f>IF(список!B14="","",список!B14)</f>
        <v/>
      </c>
      <c r="C16" s="100" t="str">
        <f>IF(список!C14="","",список!C14)</f>
        <v/>
      </c>
      <c r="D16" s="103" t="str">
        <f>'Социально-коммуникативное разви'!L16</f>
        <v/>
      </c>
      <c r="E16" s="97" t="str">
        <f>'Социально-коммуникативное разви'!P16</f>
        <v/>
      </c>
      <c r="F16" s="104" t="str">
        <f>'Социально-коммуникативное разви'!S16</f>
        <v/>
      </c>
      <c r="G16" s="145"/>
      <c r="H16" s="122" t="str">
        <f>'познавательное развитие'!I17</f>
        <v/>
      </c>
      <c r="I16" s="99" t="str">
        <f>'познавательное развитие'!O17</f>
        <v/>
      </c>
      <c r="J16" s="99" t="str">
        <f>'познавательное развитие'!U17</f>
        <v/>
      </c>
      <c r="K16" s="145"/>
      <c r="L16" s="103" t="str">
        <f>'Художественно-эстетическое разв'!I17</f>
        <v/>
      </c>
      <c r="M16" s="104" t="str">
        <f>'Художественно-эстетическое разв'!N17</f>
        <v/>
      </c>
      <c r="N16" s="100"/>
      <c r="O16" s="97" t="str">
        <f>'Речевое развитие'!H16</f>
        <v/>
      </c>
      <c r="P16" s="97" t="str">
        <f>'Речевое развитие'!L16</f>
        <v/>
      </c>
      <c r="R16" s="97" t="str">
        <f>'Физическое развитие'!L16</f>
        <v/>
      </c>
      <c r="S16" s="97" t="str">
        <f>'Физическое развитие'!Q16</f>
        <v/>
      </c>
    </row>
    <row r="17" spans="1:20">
      <c r="A17" s="109">
        <f>список!A15</f>
        <v>14</v>
      </c>
      <c r="B17" s="146" t="str">
        <f>IF(список!B15="","",список!B15)</f>
        <v/>
      </c>
      <c r="C17" s="100" t="str">
        <f>IF(список!C15="","",список!C15)</f>
        <v/>
      </c>
      <c r="D17" s="103" t="str">
        <f>'Социально-коммуникативное разви'!L17</f>
        <v/>
      </c>
      <c r="E17" s="97" t="str">
        <f>'Социально-коммуникативное разви'!P17</f>
        <v/>
      </c>
      <c r="F17" s="104" t="str">
        <f>'Социально-коммуникативное разви'!S17</f>
        <v/>
      </c>
      <c r="G17" s="145"/>
      <c r="H17" s="122" t="str">
        <f>'познавательное развитие'!I18</f>
        <v/>
      </c>
      <c r="I17" s="99" t="str">
        <f>'познавательное развитие'!O18</f>
        <v/>
      </c>
      <c r="J17" s="99" t="str">
        <f>'познавательное развитие'!U18</f>
        <v/>
      </c>
      <c r="K17" s="145"/>
      <c r="L17" s="103" t="str">
        <f>'Художественно-эстетическое разв'!I18</f>
        <v/>
      </c>
      <c r="M17" s="104" t="str">
        <f>'Художественно-эстетическое разв'!N18</f>
        <v/>
      </c>
      <c r="N17" s="100"/>
      <c r="O17" s="97" t="str">
        <f>'Речевое развитие'!H17</f>
        <v/>
      </c>
      <c r="P17" s="97" t="str">
        <f>'Речевое развитие'!L17</f>
        <v/>
      </c>
      <c r="R17" s="97" t="str">
        <f>'Физическое развитие'!L17</f>
        <v/>
      </c>
      <c r="S17" s="97" t="str">
        <f>'Физическое развитие'!Q17</f>
        <v/>
      </c>
    </row>
    <row r="18" spans="1:20">
      <c r="A18" s="109">
        <f>список!A16</f>
        <v>15</v>
      </c>
      <c r="B18" s="146" t="str">
        <f>IF(список!B16="","",список!B16)</f>
        <v/>
      </c>
      <c r="C18" s="100" t="str">
        <f>IF(список!C16="","",список!C16)</f>
        <v/>
      </c>
      <c r="D18" s="103" t="str">
        <f>'Социально-коммуникативное разви'!L18</f>
        <v/>
      </c>
      <c r="E18" s="97" t="str">
        <f>'Социально-коммуникативное разви'!P18</f>
        <v/>
      </c>
      <c r="F18" s="104" t="str">
        <f>'Социально-коммуникативное разви'!S18</f>
        <v/>
      </c>
      <c r="G18" s="145"/>
      <c r="H18" s="122" t="str">
        <f>'познавательное развитие'!I19</f>
        <v/>
      </c>
      <c r="I18" s="99" t="str">
        <f>'познавательное развитие'!O19</f>
        <v/>
      </c>
      <c r="J18" s="99" t="str">
        <f>'познавательное развитие'!U19</f>
        <v/>
      </c>
      <c r="K18" s="145"/>
      <c r="L18" s="103" t="str">
        <f>'Художественно-эстетическое разв'!I19</f>
        <v/>
      </c>
      <c r="M18" s="104" t="str">
        <f>'Художественно-эстетическое разв'!N19</f>
        <v/>
      </c>
      <c r="N18" s="100"/>
      <c r="O18" s="97" t="str">
        <f>'Речевое развитие'!H18</f>
        <v/>
      </c>
      <c r="P18" s="97" t="str">
        <f>'Речевое развитие'!L18</f>
        <v/>
      </c>
      <c r="R18" s="97" t="str">
        <f>'Физическое развитие'!L18</f>
        <v/>
      </c>
      <c r="S18" s="97" t="str">
        <f>'Физическое развитие'!Q18</f>
        <v/>
      </c>
    </row>
    <row r="19" spans="1:20">
      <c r="A19" s="109">
        <f>список!A17</f>
        <v>16</v>
      </c>
      <c r="B19" s="146" t="str">
        <f>IF(список!B17="","",список!B17)</f>
        <v/>
      </c>
      <c r="C19" s="100" t="str">
        <f>IF(список!C17="","",список!C17)</f>
        <v/>
      </c>
      <c r="D19" s="103" t="str">
        <f>'Социально-коммуникативное разви'!L19</f>
        <v/>
      </c>
      <c r="E19" s="97" t="str">
        <f>'Социально-коммуникативное разви'!P19</f>
        <v/>
      </c>
      <c r="F19" s="104" t="str">
        <f>'Социально-коммуникативное разви'!S19</f>
        <v/>
      </c>
      <c r="G19" s="145"/>
      <c r="H19" s="122" t="str">
        <f>'познавательное развитие'!I20</f>
        <v/>
      </c>
      <c r="I19" s="99" t="str">
        <f>'познавательное развитие'!O20</f>
        <v/>
      </c>
      <c r="J19" s="99" t="str">
        <f>'познавательное развитие'!U20</f>
        <v/>
      </c>
      <c r="K19" s="145"/>
      <c r="L19" s="103" t="str">
        <f>'Художественно-эстетическое разв'!I20</f>
        <v/>
      </c>
      <c r="M19" s="104" t="str">
        <f>'Художественно-эстетическое разв'!N20</f>
        <v/>
      </c>
      <c r="N19" s="100"/>
      <c r="O19" s="97" t="str">
        <f>'Речевое развитие'!H19</f>
        <v/>
      </c>
      <c r="P19" s="97" t="str">
        <f>'Речевое развитие'!L19</f>
        <v/>
      </c>
      <c r="R19" s="97" t="str">
        <f>'Физическое развитие'!L19</f>
        <v/>
      </c>
      <c r="S19" s="97" t="str">
        <f>'Физическое развитие'!Q19</f>
        <v/>
      </c>
    </row>
    <row r="20" spans="1:20">
      <c r="A20" s="109">
        <f>список!A18</f>
        <v>17</v>
      </c>
      <c r="B20" s="146" t="str">
        <f>IF(список!B18="","",список!B18)</f>
        <v/>
      </c>
      <c r="C20" s="100" t="str">
        <f>IF(список!C18="","",список!C18)</f>
        <v/>
      </c>
      <c r="D20" s="103" t="str">
        <f>'Социально-коммуникативное разви'!L20</f>
        <v/>
      </c>
      <c r="E20" s="97" t="str">
        <f>'Социально-коммуникативное разви'!P20</f>
        <v/>
      </c>
      <c r="F20" s="104" t="str">
        <f>'Социально-коммуникативное разви'!S20</f>
        <v/>
      </c>
      <c r="G20" s="145"/>
      <c r="H20" s="122" t="str">
        <f>'познавательное развитие'!I21</f>
        <v/>
      </c>
      <c r="I20" s="99" t="str">
        <f>'познавательное развитие'!O21</f>
        <v/>
      </c>
      <c r="J20" s="99" t="str">
        <f>'познавательное развитие'!U21</f>
        <v/>
      </c>
      <c r="K20" s="145"/>
      <c r="L20" s="103" t="str">
        <f>'Художественно-эстетическое разв'!I21</f>
        <v/>
      </c>
      <c r="M20" s="104" t="str">
        <f>'Художественно-эстетическое разв'!N21</f>
        <v/>
      </c>
      <c r="N20" s="100"/>
      <c r="O20" s="97" t="str">
        <f>'Речевое развитие'!H20</f>
        <v/>
      </c>
      <c r="P20" s="97" t="str">
        <f>'Речевое развитие'!L20</f>
        <v/>
      </c>
      <c r="R20" s="97" t="str">
        <f>'Физическое развитие'!L20</f>
        <v/>
      </c>
      <c r="S20" s="97" t="str">
        <f>'Физическое развитие'!Q20</f>
        <v/>
      </c>
    </row>
    <row r="21" spans="1:20">
      <c r="A21" s="109">
        <f>список!A19</f>
        <v>18</v>
      </c>
      <c r="B21" s="146" t="str">
        <f>IF(список!B19="","",список!B19)</f>
        <v/>
      </c>
      <c r="C21" s="100" t="str">
        <f>IF(список!C19="","",список!C19)</f>
        <v/>
      </c>
      <c r="D21" s="103" t="str">
        <f>'Социально-коммуникативное разви'!L21</f>
        <v/>
      </c>
      <c r="E21" s="97" t="str">
        <f>'Социально-коммуникативное разви'!P21</f>
        <v/>
      </c>
      <c r="F21" s="104" t="str">
        <f>'Социально-коммуникативное разви'!S21</f>
        <v/>
      </c>
      <c r="G21" s="145"/>
      <c r="H21" s="122" t="str">
        <f>'познавательное развитие'!I22</f>
        <v/>
      </c>
      <c r="I21" s="99" t="str">
        <f>'познавательное развитие'!O22</f>
        <v/>
      </c>
      <c r="J21" s="99" t="str">
        <f>'познавательное развитие'!U22</f>
        <v/>
      </c>
      <c r="K21" s="145"/>
      <c r="L21" s="103" t="str">
        <f>'Художественно-эстетическое разв'!I22</f>
        <v/>
      </c>
      <c r="M21" s="104" t="str">
        <f>'Художественно-эстетическое разв'!N22</f>
        <v/>
      </c>
      <c r="N21" s="100"/>
      <c r="O21" s="97" t="str">
        <f>'Речевое развитие'!H21</f>
        <v/>
      </c>
      <c r="P21" s="97" t="str">
        <f>'Речевое развитие'!L21</f>
        <v/>
      </c>
      <c r="R21" s="97" t="str">
        <f>'Физическое развитие'!L21</f>
        <v/>
      </c>
      <c r="S21" s="97" t="str">
        <f>'Физическое развитие'!Q21</f>
        <v/>
      </c>
    </row>
    <row r="22" spans="1:20">
      <c r="A22" s="109">
        <f>список!A20</f>
        <v>19</v>
      </c>
      <c r="B22" s="146" t="str">
        <f>IF(список!B20="","",список!B20)</f>
        <v/>
      </c>
      <c r="C22" s="100" t="str">
        <f>IF(список!C20="","",список!C20)</f>
        <v/>
      </c>
      <c r="D22" s="103" t="str">
        <f>'Социально-коммуникативное разви'!L22</f>
        <v/>
      </c>
      <c r="E22" s="97" t="str">
        <f>'Социально-коммуникативное разви'!P22</f>
        <v/>
      </c>
      <c r="F22" s="104" t="str">
        <f>'Социально-коммуникативное разви'!S22</f>
        <v/>
      </c>
      <c r="G22" s="145"/>
      <c r="H22" s="122" t="str">
        <f>'познавательное развитие'!I23</f>
        <v/>
      </c>
      <c r="I22" s="99" t="str">
        <f>'познавательное развитие'!O23</f>
        <v/>
      </c>
      <c r="J22" s="99" t="str">
        <f>'познавательное развитие'!U23</f>
        <v/>
      </c>
      <c r="K22" s="145"/>
      <c r="L22" s="103" t="str">
        <f>'Художественно-эстетическое разв'!I23</f>
        <v/>
      </c>
      <c r="M22" s="104" t="str">
        <f>'Художественно-эстетическое разв'!N23</f>
        <v/>
      </c>
      <c r="N22" s="100"/>
      <c r="O22" s="97" t="str">
        <f>'Речевое развитие'!H22</f>
        <v/>
      </c>
      <c r="P22" s="97" t="str">
        <f>'Речевое развитие'!L22</f>
        <v/>
      </c>
      <c r="R22" s="97" t="str">
        <f>'Физическое развитие'!L22</f>
        <v/>
      </c>
      <c r="S22" s="97" t="str">
        <f>'Физическое развитие'!Q22</f>
        <v/>
      </c>
    </row>
    <row r="23" spans="1:20">
      <c r="A23" s="109">
        <f>список!A21</f>
        <v>20</v>
      </c>
      <c r="B23" s="146" t="str">
        <f>IF(список!B21="","",список!B21)</f>
        <v/>
      </c>
      <c r="C23" s="100" t="str">
        <f>IF(список!C21="","",список!C21)</f>
        <v/>
      </c>
      <c r="D23" s="103" t="str">
        <f>'Социально-коммуникативное разви'!L23</f>
        <v/>
      </c>
      <c r="E23" s="97" t="str">
        <f>'Социально-коммуникативное разви'!P23</f>
        <v/>
      </c>
      <c r="F23" s="104" t="str">
        <f>'Социально-коммуникативное разви'!S23</f>
        <v/>
      </c>
      <c r="G23" s="145"/>
      <c r="H23" s="122" t="str">
        <f>'познавательное развитие'!I24</f>
        <v/>
      </c>
      <c r="I23" s="99" t="str">
        <f>'познавательное развитие'!O24</f>
        <v/>
      </c>
      <c r="J23" s="99" t="str">
        <f>'познавательное развитие'!U24</f>
        <v/>
      </c>
      <c r="K23" s="145"/>
      <c r="L23" s="103" t="str">
        <f>'Художественно-эстетическое разв'!I24</f>
        <v/>
      </c>
      <c r="M23" s="104" t="str">
        <f>'Художественно-эстетическое разв'!N24</f>
        <v/>
      </c>
      <c r="N23" s="100"/>
      <c r="O23" s="97" t="str">
        <f>'Речевое развитие'!H23</f>
        <v/>
      </c>
      <c r="P23" s="97" t="str">
        <f>'Речевое развитие'!L23</f>
        <v/>
      </c>
      <c r="R23" s="97" t="str">
        <f>'Физическое развитие'!L23</f>
        <v/>
      </c>
      <c r="S23" s="97" t="str">
        <f>'Физическое развитие'!Q23</f>
        <v/>
      </c>
    </row>
    <row r="24" spans="1:20">
      <c r="A24" s="109">
        <f>список!A22</f>
        <v>21</v>
      </c>
      <c r="B24" s="146" t="str">
        <f>IF(список!B22="","",список!B22)</f>
        <v/>
      </c>
      <c r="C24" s="100" t="str">
        <f>IF(список!C22="","",список!C22)</f>
        <v/>
      </c>
      <c r="D24" s="103" t="str">
        <f>'Социально-коммуникативное разви'!L24</f>
        <v/>
      </c>
      <c r="E24" s="97" t="str">
        <f>'Социально-коммуникативное разви'!P24</f>
        <v/>
      </c>
      <c r="F24" s="104" t="str">
        <f>'Социально-коммуникативное разви'!S24</f>
        <v/>
      </c>
      <c r="G24" s="145"/>
      <c r="H24" s="122" t="str">
        <f>'познавательное развитие'!I25</f>
        <v/>
      </c>
      <c r="I24" s="99" t="str">
        <f>'познавательное развитие'!O25</f>
        <v/>
      </c>
      <c r="J24" s="99" t="str">
        <f>'познавательное развитие'!U25</f>
        <v/>
      </c>
      <c r="K24" s="145"/>
      <c r="L24" s="103" t="str">
        <f>'Художественно-эстетическое разв'!I25</f>
        <v/>
      </c>
      <c r="M24" s="104" t="str">
        <f>'Художественно-эстетическое разв'!N25</f>
        <v/>
      </c>
      <c r="N24" s="100"/>
      <c r="O24" s="97" t="str">
        <f>'Речевое развитие'!H24</f>
        <v/>
      </c>
      <c r="P24" s="97" t="str">
        <f>'Речевое развитие'!L24</f>
        <v/>
      </c>
      <c r="R24" s="97" t="str">
        <f>'Физическое развитие'!L24</f>
        <v/>
      </c>
      <c r="S24" s="97" t="str">
        <f>'Физическое развитие'!Q24</f>
        <v/>
      </c>
    </row>
    <row r="25" spans="1:20">
      <c r="A25" s="109">
        <f>список!A23</f>
        <v>22</v>
      </c>
      <c r="B25" s="146" t="str">
        <f>IF(список!B23="","",список!B23)</f>
        <v/>
      </c>
      <c r="C25" s="100" t="str">
        <f>IF(список!C23="","",список!C23)</f>
        <v/>
      </c>
      <c r="D25" s="103" t="str">
        <f>'Социально-коммуникативное разви'!L25</f>
        <v/>
      </c>
      <c r="E25" s="97" t="str">
        <f>'Социально-коммуникативное разви'!P25</f>
        <v/>
      </c>
      <c r="F25" s="104" t="str">
        <f>'Социально-коммуникативное разви'!S25</f>
        <v/>
      </c>
      <c r="G25" s="145"/>
      <c r="H25" s="122" t="str">
        <f>'познавательное развитие'!I26</f>
        <v/>
      </c>
      <c r="I25" s="99" t="str">
        <f>'познавательное развитие'!O26</f>
        <v/>
      </c>
      <c r="J25" s="99" t="str">
        <f>'познавательное развитие'!U26</f>
        <v/>
      </c>
      <c r="K25" s="145"/>
      <c r="L25" s="103" t="str">
        <f>'Художественно-эстетическое разв'!I26</f>
        <v/>
      </c>
      <c r="M25" s="104" t="str">
        <f>'Художественно-эстетическое разв'!N26</f>
        <v/>
      </c>
      <c r="N25" s="100"/>
      <c r="O25" s="97" t="str">
        <f>'Речевое развитие'!H25</f>
        <v/>
      </c>
      <c r="P25" s="97" t="str">
        <f>'Речевое развитие'!L25</f>
        <v/>
      </c>
      <c r="R25" s="97" t="str">
        <f>'Физическое развитие'!L25</f>
        <v/>
      </c>
      <c r="S25" s="97" t="str">
        <f>'Физическое развитие'!Q25</f>
        <v/>
      </c>
    </row>
    <row r="26" spans="1:20">
      <c r="A26" s="109">
        <f>список!A24</f>
        <v>23</v>
      </c>
      <c r="B26" s="146" t="str">
        <f>IF(список!B24="","",список!B24)</f>
        <v/>
      </c>
      <c r="C26" s="100" t="str">
        <f>IF(список!C24="","",список!C24)</f>
        <v/>
      </c>
      <c r="D26" s="103" t="str">
        <f>'Социально-коммуникативное разви'!L26</f>
        <v/>
      </c>
      <c r="E26" s="97" t="str">
        <f>'Социально-коммуникативное разви'!P26</f>
        <v/>
      </c>
      <c r="F26" s="104" t="str">
        <f>'Социально-коммуникативное разви'!S26</f>
        <v/>
      </c>
      <c r="G26" s="145"/>
      <c r="H26" s="122" t="str">
        <f>'познавательное развитие'!I27</f>
        <v/>
      </c>
      <c r="I26" s="99" t="str">
        <f>'познавательное развитие'!O27</f>
        <v/>
      </c>
      <c r="J26" s="99" t="str">
        <f>'познавательное развитие'!U27</f>
        <v/>
      </c>
      <c r="K26" s="145"/>
      <c r="L26" s="103" t="str">
        <f>'Художественно-эстетическое разв'!I27</f>
        <v/>
      </c>
      <c r="M26" s="104" t="str">
        <f>'Художественно-эстетическое разв'!N27</f>
        <v/>
      </c>
      <c r="N26" s="100"/>
      <c r="O26" s="97" t="str">
        <f>'Речевое развитие'!H26</f>
        <v/>
      </c>
      <c r="P26" s="97" t="str">
        <f>'Речевое развитие'!L26</f>
        <v/>
      </c>
      <c r="R26" s="97" t="str">
        <f>'Физическое развитие'!L26</f>
        <v/>
      </c>
      <c r="S26" s="97" t="str">
        <f>'Физическое развитие'!Q26</f>
        <v/>
      </c>
    </row>
    <row r="27" spans="1:20">
      <c r="A27" s="109">
        <f>список!A25</f>
        <v>24</v>
      </c>
      <c r="B27" s="146" t="str">
        <f>IF(список!B25="","",список!B25)</f>
        <v/>
      </c>
      <c r="C27" s="100" t="str">
        <f>IF(список!C25="","",список!C25)</f>
        <v/>
      </c>
      <c r="D27" s="103" t="str">
        <f>'Социально-коммуникативное разви'!L27</f>
        <v/>
      </c>
      <c r="E27" s="97" t="str">
        <f>'Социально-коммуникативное разви'!P27</f>
        <v/>
      </c>
      <c r="F27" s="104" t="str">
        <f>'Социально-коммуникативное разви'!S27</f>
        <v/>
      </c>
      <c r="G27" s="145"/>
      <c r="H27" s="122" t="str">
        <f>'познавательное развитие'!I28</f>
        <v/>
      </c>
      <c r="I27" s="99" t="str">
        <f>'познавательное развитие'!O28</f>
        <v/>
      </c>
      <c r="J27" s="99" t="str">
        <f>'познавательное развитие'!U28</f>
        <v/>
      </c>
      <c r="K27" s="145"/>
      <c r="L27" s="103" t="str">
        <f>'Художественно-эстетическое разв'!I28</f>
        <v/>
      </c>
      <c r="M27" s="104" t="str">
        <f>'Художественно-эстетическое разв'!N28</f>
        <v/>
      </c>
      <c r="N27" s="100"/>
      <c r="O27" s="97" t="str">
        <f>'Речевое развитие'!H27</f>
        <v/>
      </c>
      <c r="P27" s="97" t="str">
        <f>'Речевое развитие'!L27</f>
        <v/>
      </c>
      <c r="R27" s="97" t="str">
        <f>'Физическое развитие'!L27</f>
        <v/>
      </c>
      <c r="S27" s="97" t="str">
        <f>'Физическое развитие'!Q27</f>
        <v/>
      </c>
    </row>
    <row r="28" spans="1:20">
      <c r="A28" s="109">
        <f>список!A26</f>
        <v>25</v>
      </c>
      <c r="B28" s="146" t="str">
        <f>IF(список!B26="","",список!B26)</f>
        <v/>
      </c>
      <c r="C28" s="100" t="str">
        <f>IF(список!C26="","",список!C26)</f>
        <v/>
      </c>
      <c r="D28" s="103" t="str">
        <f>'Социально-коммуникативное разви'!L28</f>
        <v/>
      </c>
      <c r="E28" s="97" t="str">
        <f>'Социально-коммуникативное разви'!P28</f>
        <v/>
      </c>
      <c r="F28" s="104" t="str">
        <f>'Социально-коммуникативное разви'!S28</f>
        <v/>
      </c>
      <c r="G28" s="145"/>
      <c r="H28" s="122" t="str">
        <f>'познавательное развитие'!I29</f>
        <v/>
      </c>
      <c r="I28" s="99" t="str">
        <f>'познавательное развитие'!O29</f>
        <v/>
      </c>
      <c r="J28" s="99" t="str">
        <f>'познавательное развитие'!U29</f>
        <v/>
      </c>
      <c r="K28" s="145"/>
      <c r="L28" s="103" t="str">
        <f>'Художественно-эстетическое разв'!I29</f>
        <v/>
      </c>
      <c r="M28" s="104" t="str">
        <f>'Художественно-эстетическое разв'!N29</f>
        <v/>
      </c>
      <c r="N28" s="100"/>
      <c r="O28" s="97" t="str">
        <f>'Речевое развитие'!H28</f>
        <v/>
      </c>
      <c r="P28" s="97" t="str">
        <f>'Речевое развитие'!L28</f>
        <v/>
      </c>
      <c r="R28" s="97" t="str">
        <f>'Физическое развитие'!L28</f>
        <v/>
      </c>
      <c r="S28" s="97" t="str">
        <f>'Физическое развитие'!Q28</f>
        <v/>
      </c>
    </row>
    <row r="29" spans="1:20">
      <c r="A29" s="109">
        <f>список!A27</f>
        <v>26</v>
      </c>
      <c r="B29" s="146" t="str">
        <f>IF(список!B27="","",список!B27)</f>
        <v/>
      </c>
      <c r="C29" s="100" t="str">
        <f>IF(список!C27="","",список!C27)</f>
        <v/>
      </c>
      <c r="D29" s="103" t="str">
        <f>'Социально-коммуникативное разви'!L29</f>
        <v/>
      </c>
      <c r="E29" s="97" t="str">
        <f>'Социально-коммуникативное разви'!P29</f>
        <v/>
      </c>
      <c r="F29" s="104" t="str">
        <f>'Социально-коммуникативное разви'!S29</f>
        <v/>
      </c>
      <c r="G29" s="145"/>
      <c r="H29" s="122" t="str">
        <f>'познавательное развитие'!I30</f>
        <v/>
      </c>
      <c r="I29" s="99" t="str">
        <f>'познавательное развитие'!O30</f>
        <v/>
      </c>
      <c r="J29" s="99" t="str">
        <f>'познавательное развитие'!U30</f>
        <v/>
      </c>
      <c r="K29" s="145"/>
      <c r="L29" s="103" t="str">
        <f>'Художественно-эстетическое разв'!I30</f>
        <v/>
      </c>
      <c r="M29" s="104" t="str">
        <f>'Художественно-эстетическое разв'!N30</f>
        <v/>
      </c>
      <c r="N29" s="205"/>
      <c r="O29" s="97" t="str">
        <f>'Речевое развитие'!H29</f>
        <v/>
      </c>
      <c r="P29" s="97" t="str">
        <f>'Речевое развитие'!L29</f>
        <v/>
      </c>
      <c r="Q29" s="167"/>
      <c r="R29" s="97" t="str">
        <f>'Физическое развитие'!L29</f>
        <v/>
      </c>
      <c r="S29" s="97" t="str">
        <f>'Физическое развитие'!Q29</f>
        <v/>
      </c>
      <c r="T29" s="167"/>
    </row>
    <row r="30" spans="1:20">
      <c r="A30" s="109">
        <f>список!A28</f>
        <v>27</v>
      </c>
      <c r="B30" s="146" t="str">
        <f>IF(список!B28="","",список!B28)</f>
        <v/>
      </c>
      <c r="C30" s="100" t="str">
        <f>IF(список!C28="","",список!C28)</f>
        <v/>
      </c>
      <c r="D30" s="103" t="str">
        <f>'Социально-коммуникативное разви'!L30</f>
        <v/>
      </c>
      <c r="E30" s="97" t="str">
        <f>'Социально-коммуникативное разви'!P30</f>
        <v/>
      </c>
      <c r="F30" s="104" t="str">
        <f>'Социально-коммуникативное разви'!S30</f>
        <v/>
      </c>
      <c r="G30" s="145"/>
      <c r="H30" s="122" t="str">
        <f>'познавательное развитие'!I31</f>
        <v/>
      </c>
      <c r="I30" s="99" t="str">
        <f>'познавательное развитие'!O31</f>
        <v/>
      </c>
      <c r="J30" s="99" t="str">
        <f>'познавательное развитие'!U31</f>
        <v/>
      </c>
      <c r="K30" s="145"/>
      <c r="L30" s="103" t="str">
        <f>'Художественно-эстетическое разв'!I31</f>
        <v/>
      </c>
      <c r="M30" s="104" t="str">
        <f>'Художественно-эстетическое разв'!N31</f>
        <v/>
      </c>
      <c r="N30" s="205"/>
      <c r="O30" s="97" t="str">
        <f>'Речевое развитие'!H30</f>
        <v/>
      </c>
      <c r="P30" s="97" t="str">
        <f>'Речевое развитие'!L30</f>
        <v/>
      </c>
      <c r="Q30" s="167"/>
      <c r="R30" s="97" t="str">
        <f>'Физическое развитие'!L30</f>
        <v/>
      </c>
      <c r="S30" s="97" t="str">
        <f>'Физическое развитие'!Q30</f>
        <v/>
      </c>
      <c r="T30" s="167"/>
    </row>
    <row r="31" spans="1:20">
      <c r="A31" s="109">
        <f>список!A29</f>
        <v>28</v>
      </c>
      <c r="B31" s="146" t="str">
        <f>IF(список!B29="","",список!B29)</f>
        <v/>
      </c>
      <c r="C31" s="100" t="str">
        <f>IF(список!C29="","",список!C29)</f>
        <v/>
      </c>
      <c r="D31" s="103" t="str">
        <f>'Социально-коммуникативное разви'!L31</f>
        <v/>
      </c>
      <c r="E31" s="97" t="str">
        <f>'Социально-коммуникативное разви'!P31</f>
        <v/>
      </c>
      <c r="F31" s="104" t="str">
        <f>'Социально-коммуникативное разви'!S31</f>
        <v/>
      </c>
      <c r="G31" s="145"/>
      <c r="H31" s="122" t="str">
        <f>'познавательное развитие'!I32</f>
        <v/>
      </c>
      <c r="I31" s="99" t="str">
        <f>'познавательное развитие'!O32</f>
        <v/>
      </c>
      <c r="J31" s="99" t="str">
        <f>'познавательное развитие'!U32</f>
        <v/>
      </c>
      <c r="K31" s="145"/>
      <c r="L31" s="103" t="str">
        <f>'Художественно-эстетическое разв'!I32</f>
        <v/>
      </c>
      <c r="M31" s="104" t="str">
        <f>'Художественно-эстетическое разв'!N32</f>
        <v/>
      </c>
      <c r="N31" s="205"/>
      <c r="O31" s="97" t="str">
        <f>'Речевое развитие'!H31</f>
        <v/>
      </c>
      <c r="P31" s="97" t="str">
        <f>'Речевое развитие'!L31</f>
        <v/>
      </c>
      <c r="Q31" s="167"/>
      <c r="R31" s="97" t="str">
        <f>'Физическое развитие'!L31</f>
        <v/>
      </c>
      <c r="S31" s="97" t="str">
        <f>'Физическое развитие'!Q31</f>
        <v/>
      </c>
      <c r="T31" s="167"/>
    </row>
    <row r="32" spans="1:20">
      <c r="A32" s="109">
        <f>список!A30</f>
        <v>29</v>
      </c>
      <c r="B32" s="146" t="str">
        <f>IF(список!B30="","",список!B30)</f>
        <v/>
      </c>
      <c r="C32" s="100" t="str">
        <f>IF(список!C30="","",список!C30)</f>
        <v/>
      </c>
      <c r="D32" s="103" t="str">
        <f>'Социально-коммуникативное разви'!L32</f>
        <v/>
      </c>
      <c r="E32" s="97" t="str">
        <f>'Социально-коммуникативное разви'!P32</f>
        <v/>
      </c>
      <c r="F32" s="104" t="str">
        <f>'Социально-коммуникативное разви'!S32</f>
        <v/>
      </c>
      <c r="G32" s="145"/>
      <c r="H32" s="122" t="str">
        <f>'познавательное развитие'!I33</f>
        <v/>
      </c>
      <c r="I32" s="99" t="str">
        <f>'познавательное развитие'!O33</f>
        <v/>
      </c>
      <c r="J32" s="99" t="str">
        <f>'познавательное развитие'!U33</f>
        <v/>
      </c>
      <c r="K32" s="145"/>
      <c r="L32" s="103" t="str">
        <f>'Художественно-эстетическое разв'!I33</f>
        <v/>
      </c>
      <c r="M32" s="104" t="str">
        <f>'Художественно-эстетическое разв'!N33</f>
        <v/>
      </c>
      <c r="N32" s="205"/>
      <c r="O32" s="97" t="str">
        <f>'Речевое развитие'!H32</f>
        <v/>
      </c>
      <c r="P32" s="97" t="str">
        <f>'Речевое развитие'!L32</f>
        <v/>
      </c>
      <c r="Q32" s="167"/>
      <c r="R32" s="97" t="str">
        <f>'Физическое развитие'!L32</f>
        <v/>
      </c>
      <c r="S32" s="97" t="str">
        <f>'Физическое развитие'!Q32</f>
        <v/>
      </c>
      <c r="T32" s="167"/>
    </row>
    <row r="33" spans="1:20">
      <c r="A33" s="109"/>
      <c r="B33" s="146" t="str">
        <f>IF(список!B31="","",список!B31)</f>
        <v/>
      </c>
      <c r="C33" s="100" t="str">
        <f>IF(список!C31="","",список!C31)</f>
        <v/>
      </c>
      <c r="D33" s="103" t="str">
        <f>'Социально-коммуникативное разви'!L33</f>
        <v/>
      </c>
      <c r="E33" s="97" t="str">
        <f>'Социально-коммуникативное разви'!P33</f>
        <v/>
      </c>
      <c r="F33" s="104" t="str">
        <f>'Социально-коммуникативное разви'!S33</f>
        <v/>
      </c>
      <c r="G33" s="145"/>
      <c r="H33" s="122" t="str">
        <f>'познавательное развитие'!I34</f>
        <v/>
      </c>
      <c r="I33" s="99" t="str">
        <f>'познавательное развитие'!O34</f>
        <v/>
      </c>
      <c r="J33" s="99" t="str">
        <f>'познавательное развитие'!U34</f>
        <v/>
      </c>
      <c r="K33" s="145"/>
      <c r="L33" s="103" t="str">
        <f>'Художественно-эстетическое разв'!I34</f>
        <v/>
      </c>
      <c r="M33" s="104" t="str">
        <f>'Художественно-эстетическое разв'!N34</f>
        <v/>
      </c>
      <c r="N33" s="205"/>
      <c r="O33" s="97" t="str">
        <f>'Речевое развитие'!H33</f>
        <v/>
      </c>
      <c r="P33" s="97" t="str">
        <f>'Речевое развитие'!L33</f>
        <v/>
      </c>
      <c r="Q33" s="167"/>
      <c r="R33" s="97" t="str">
        <f>'Физическое развитие'!L33</f>
        <v/>
      </c>
      <c r="S33" s="97" t="str">
        <f>'Физическое развитие'!Q33</f>
        <v/>
      </c>
      <c r="T33" s="167"/>
    </row>
    <row r="34" spans="1:20">
      <c r="A34" s="109"/>
      <c r="B34" s="146" t="str">
        <f>IF(список!B32="","",список!B32)</f>
        <v/>
      </c>
      <c r="C34" s="100" t="str">
        <f>IF(список!C32="","",список!C32)</f>
        <v/>
      </c>
      <c r="D34" s="103" t="str">
        <f>'Социально-коммуникативное разви'!L34</f>
        <v/>
      </c>
      <c r="E34" s="97" t="str">
        <f>'Социально-коммуникативное разви'!P34</f>
        <v/>
      </c>
      <c r="F34" s="104" t="str">
        <f>'Социально-коммуникативное разви'!S34</f>
        <v/>
      </c>
      <c r="G34" s="145"/>
      <c r="H34" s="122" t="str">
        <f>'познавательное развитие'!I35</f>
        <v/>
      </c>
      <c r="I34" s="99" t="str">
        <f>'познавательное развитие'!O35</f>
        <v/>
      </c>
      <c r="J34" s="99" t="str">
        <f>'познавательное развитие'!U35</f>
        <v/>
      </c>
      <c r="K34" s="145"/>
      <c r="L34" s="103" t="str">
        <f>'Художественно-эстетическое разв'!I35</f>
        <v/>
      </c>
      <c r="M34" s="104" t="str">
        <f>'Художественно-эстетическое разв'!N35</f>
        <v/>
      </c>
      <c r="N34" s="205"/>
      <c r="O34" s="97" t="str">
        <f>'Речевое развитие'!H34</f>
        <v/>
      </c>
      <c r="P34" s="97" t="str">
        <f>'Речевое развитие'!L34</f>
        <v/>
      </c>
      <c r="Q34" s="167"/>
      <c r="R34" s="97" t="str">
        <f>'Физическое развитие'!L34</f>
        <v/>
      </c>
      <c r="S34" s="97" t="str">
        <f>'Физическое развитие'!Q34</f>
        <v/>
      </c>
      <c r="T34" s="167"/>
    </row>
    <row r="35" spans="1:20">
      <c r="A35" s="109"/>
      <c r="B35" s="146" t="str">
        <f>IF(список!B33="","",список!B33)</f>
        <v/>
      </c>
      <c r="C35" s="100" t="str">
        <f>IF(список!C33="","",список!C33)</f>
        <v/>
      </c>
      <c r="D35" s="103" t="str">
        <f>'Социально-коммуникативное разви'!L35</f>
        <v/>
      </c>
      <c r="E35" s="97" t="str">
        <f>'Социально-коммуникативное разви'!P35</f>
        <v/>
      </c>
      <c r="F35" s="104" t="str">
        <f>'Социально-коммуникативное разви'!S35</f>
        <v/>
      </c>
      <c r="G35" s="145"/>
      <c r="H35" s="122" t="str">
        <f>'познавательное развитие'!I36</f>
        <v/>
      </c>
      <c r="I35" s="99" t="str">
        <f>'познавательное развитие'!O36</f>
        <v/>
      </c>
      <c r="J35" s="99" t="str">
        <f>'познавательное развитие'!U36</f>
        <v/>
      </c>
      <c r="K35" s="145"/>
      <c r="L35" s="103" t="str">
        <f>'Художественно-эстетическое разв'!I36</f>
        <v/>
      </c>
      <c r="M35" s="104" t="str">
        <f>'Художественно-эстетическое разв'!N36</f>
        <v/>
      </c>
      <c r="N35" s="205"/>
      <c r="O35" s="97" t="str">
        <f>'Речевое развитие'!H35</f>
        <v/>
      </c>
      <c r="P35" s="97" t="str">
        <f>'Речевое развитие'!L35</f>
        <v/>
      </c>
      <c r="Q35" s="167"/>
      <c r="R35" s="97" t="str">
        <f>'Физическое развитие'!L35</f>
        <v/>
      </c>
      <c r="S35" s="97" t="str">
        <f>'Физическое развитие'!Q35</f>
        <v/>
      </c>
      <c r="T35" s="167"/>
    </row>
    <row r="36" spans="1:20">
      <c r="A36" s="109"/>
      <c r="B36" s="146" t="str">
        <f>IF(список!B34="","",список!B34)</f>
        <v/>
      </c>
      <c r="C36" s="100" t="str">
        <f>IF(список!C34="","",список!C34)</f>
        <v/>
      </c>
      <c r="D36" s="103" t="str">
        <f>'Социально-коммуникативное разви'!L36</f>
        <v/>
      </c>
      <c r="E36" s="97" t="str">
        <f>'Социально-коммуникативное разви'!P36</f>
        <v/>
      </c>
      <c r="F36" s="104" t="str">
        <f>'Социально-коммуникативное разви'!S36</f>
        <v/>
      </c>
      <c r="G36" s="145"/>
      <c r="H36" s="122" t="str">
        <f>'познавательное развитие'!I37</f>
        <v/>
      </c>
      <c r="I36" s="99" t="str">
        <f>'познавательное развитие'!O37</f>
        <v/>
      </c>
      <c r="J36" s="99" t="str">
        <f>'познавательное развитие'!U37</f>
        <v/>
      </c>
      <c r="K36" s="145"/>
      <c r="L36" s="103" t="str">
        <f>'Художественно-эстетическое разв'!I37</f>
        <v/>
      </c>
      <c r="M36" s="104" t="str">
        <f>'Художественно-эстетическое разв'!N37</f>
        <v/>
      </c>
      <c r="N36" s="205"/>
      <c r="O36" s="97" t="str">
        <f>'Речевое развитие'!H36</f>
        <v/>
      </c>
      <c r="P36" s="97" t="str">
        <f>'Речевое развитие'!L36</f>
        <v/>
      </c>
      <c r="Q36" s="167"/>
      <c r="R36" s="97" t="str">
        <f>'Физическое развитие'!L36</f>
        <v/>
      </c>
      <c r="S36" s="97" t="str">
        <f>'Физическое развитие'!Q36</f>
        <v/>
      </c>
      <c r="T36" s="167"/>
    </row>
    <row r="37" spans="1:20">
      <c r="A37" s="109"/>
      <c r="B37" s="146" t="str">
        <f>IF(список!B35="","",список!B35)</f>
        <v/>
      </c>
      <c r="C37" s="100" t="str">
        <f>IF(список!C35="","",список!C35)</f>
        <v/>
      </c>
      <c r="D37" s="103" t="str">
        <f>'Социально-коммуникативное разви'!L37</f>
        <v/>
      </c>
      <c r="E37" s="97" t="str">
        <f>'Социально-коммуникативное разви'!P37</f>
        <v/>
      </c>
      <c r="F37" s="104" t="str">
        <f>'Социально-коммуникативное разви'!S37</f>
        <v/>
      </c>
      <c r="G37" s="145"/>
      <c r="H37" s="122" t="str">
        <f>'познавательное развитие'!I38</f>
        <v/>
      </c>
      <c r="I37" s="99" t="str">
        <f>'познавательное развитие'!O38</f>
        <v/>
      </c>
      <c r="J37" s="99" t="str">
        <f>'познавательное развитие'!U38</f>
        <v/>
      </c>
      <c r="K37" s="145"/>
      <c r="L37" s="103" t="str">
        <f>'Художественно-эстетическое разв'!I38</f>
        <v/>
      </c>
      <c r="M37" s="104" t="str">
        <f>'Художественно-эстетическое разв'!N38</f>
        <v/>
      </c>
      <c r="N37" s="205"/>
      <c r="O37" s="97" t="str">
        <f>'Речевое развитие'!H37</f>
        <v/>
      </c>
      <c r="P37" s="97" t="str">
        <f>'Речевое развитие'!L37</f>
        <v/>
      </c>
      <c r="Q37" s="167"/>
      <c r="R37" s="97" t="str">
        <f>'Физическое развитие'!L37</f>
        <v/>
      </c>
      <c r="S37" s="97" t="str">
        <f>'Физическое развитие'!Q37</f>
        <v/>
      </c>
      <c r="T37" s="167"/>
    </row>
    <row r="38" spans="1:20">
      <c r="A38" s="109"/>
      <c r="B38" s="146" t="str">
        <f>IF(список!B36="","",список!B36)</f>
        <v/>
      </c>
      <c r="C38" s="100" t="str">
        <f>IF(список!C36="","",список!C36)</f>
        <v/>
      </c>
      <c r="D38" s="103" t="str">
        <f>'Социально-коммуникативное разви'!L38</f>
        <v/>
      </c>
      <c r="E38" s="97" t="str">
        <f>'Социально-коммуникативное разви'!P38</f>
        <v/>
      </c>
      <c r="F38" s="104" t="str">
        <f>'Социально-коммуникативное разви'!S38</f>
        <v/>
      </c>
      <c r="G38" s="145"/>
      <c r="H38" s="122" t="str">
        <f>'познавательное развитие'!I39</f>
        <v/>
      </c>
      <c r="I38" s="99" t="str">
        <f>'познавательное развитие'!O39</f>
        <v/>
      </c>
      <c r="J38" s="99" t="str">
        <f>'познавательное развитие'!U39</f>
        <v/>
      </c>
      <c r="K38" s="145"/>
      <c r="L38" s="103" t="str">
        <f>'Художественно-эстетическое разв'!I39</f>
        <v/>
      </c>
      <c r="M38" s="104" t="str">
        <f>'Художественно-эстетическое разв'!N39</f>
        <v/>
      </c>
      <c r="N38" s="205"/>
      <c r="O38" s="97" t="str">
        <f>'Речевое развитие'!H38</f>
        <v/>
      </c>
      <c r="P38" s="97" t="str">
        <f>'Речевое развитие'!L38</f>
        <v/>
      </c>
      <c r="Q38" s="167"/>
      <c r="R38" s="97" t="str">
        <f>'Физическое развитие'!L38</f>
        <v/>
      </c>
      <c r="S38" s="97" t="str">
        <f>'Физическое развитие'!Q38</f>
        <v/>
      </c>
      <c r="T38" s="167"/>
    </row>
    <row r="39" spans="1:20" ht="30" customHeight="1">
      <c r="A39" s="109"/>
      <c r="B39" s="207" t="s">
        <v>194</v>
      </c>
      <c r="C39" s="211"/>
      <c r="D39" s="103"/>
      <c r="E39" s="167"/>
      <c r="F39" s="205"/>
      <c r="G39" s="145"/>
      <c r="H39" s="122"/>
      <c r="I39" s="206"/>
      <c r="J39" s="206"/>
      <c r="K39" s="145"/>
      <c r="L39" s="103"/>
      <c r="M39" s="205"/>
      <c r="N39" s="205"/>
      <c r="O39" s="167"/>
      <c r="P39" s="167"/>
      <c r="Q39" s="167"/>
      <c r="R39" s="167"/>
      <c r="S39" s="167"/>
      <c r="T39" s="167"/>
    </row>
    <row r="40" spans="1:20">
      <c r="C40" s="100" t="s">
        <v>153</v>
      </c>
      <c r="D40" s="103">
        <f>COUNTIF(D$4:D$38,$C$40)</f>
        <v>0</v>
      </c>
      <c r="E40" s="103">
        <f>COUNTIF(E$4:E$38,$C$40)</f>
        <v>0</v>
      </c>
      <c r="F40" s="103">
        <f>COUNTIF(F$4:F$38,$C$40)</f>
        <v>0</v>
      </c>
      <c r="G40" s="216">
        <f>AVERAGE(D40:F40)</f>
        <v>0</v>
      </c>
      <c r="H40" s="103">
        <f>COUNTIF(H$4:H$38,$C$40)</f>
        <v>0</v>
      </c>
      <c r="I40" s="103">
        <f>COUNTIF(I$4:I$38,$C$40)</f>
        <v>0</v>
      </c>
      <c r="J40" s="103">
        <f>COUNTIF(J$4:J$38,$C$40)</f>
        <v>0</v>
      </c>
      <c r="K40" s="103">
        <f>AVERAGE(H40:J40)</f>
        <v>0</v>
      </c>
      <c r="L40" s="103">
        <f>COUNTIF(L$4:L$38,$C$40)</f>
        <v>0</v>
      </c>
      <c r="M40" s="103">
        <f>COUNTIF(M$4:M$38,$C$40)</f>
        <v>0</v>
      </c>
      <c r="N40" s="103">
        <f>AVERAGE(L40:M40)</f>
        <v>0</v>
      </c>
      <c r="O40" s="103">
        <f>COUNTIF(O$4:O$38,$C$40)</f>
        <v>0</v>
      </c>
      <c r="P40" s="103">
        <f>COUNTIF(P$4:P$38,$C$40)</f>
        <v>0</v>
      </c>
      <c r="Q40" s="103">
        <f>AVERAGE(O40:P40)</f>
        <v>0</v>
      </c>
      <c r="R40" s="103">
        <f>COUNTIF(R$4:R$38,$C$40)</f>
        <v>0</v>
      </c>
      <c r="S40" s="103">
        <f>COUNTIF(S$4:S$29,$C$40)</f>
        <v>0</v>
      </c>
      <c r="T40" s="103">
        <f>AVERAGE(R40:S40)</f>
        <v>0</v>
      </c>
    </row>
    <row r="41" spans="1:20">
      <c r="C41" s="97" t="s">
        <v>154</v>
      </c>
      <c r="D41" s="103">
        <f>COUNTIF(D$4:D$38,$C$41)</f>
        <v>0</v>
      </c>
      <c r="E41" s="103">
        <f>COUNTIF(E$4:E$38,$C$41)</f>
        <v>0</v>
      </c>
      <c r="F41" s="103">
        <f>COUNTIF(F$4:F$38,$C$41)</f>
        <v>0</v>
      </c>
      <c r="G41" s="217">
        <f>AVERAGE(D41:F41)</f>
        <v>0</v>
      </c>
      <c r="H41" s="103">
        <f>COUNTIF(H$4:H$38,$C$41)</f>
        <v>0</v>
      </c>
      <c r="I41" s="103">
        <f>COUNTIF(I$4:I$38,$C$41)</f>
        <v>0</v>
      </c>
      <c r="J41" s="103">
        <f>COUNTIF(J$4:J$38,$C$41)</f>
        <v>0</v>
      </c>
      <c r="K41" s="216">
        <f>AVERAGE(H41:J41)</f>
        <v>0</v>
      </c>
      <c r="L41" s="103">
        <f>COUNTIF(L$4:L$38,$C$41)</f>
        <v>0</v>
      </c>
      <c r="M41" s="103">
        <f>COUNTIF(M$4:M$38,$C$41)</f>
        <v>0</v>
      </c>
      <c r="N41" s="103">
        <f>AVERAGE(L41:M41)</f>
        <v>0</v>
      </c>
      <c r="O41" s="103">
        <f>COUNTIF(O$4:O$38,$C$41)</f>
        <v>0</v>
      </c>
      <c r="P41" s="103">
        <f>COUNTIF(P$4:P$38,$C$41)</f>
        <v>0</v>
      </c>
      <c r="Q41" s="103">
        <f>AVERAGE(O41:P41)</f>
        <v>0</v>
      </c>
      <c r="R41" s="103">
        <f>COUNTIF(R$4:R$38,$C$41)</f>
        <v>0</v>
      </c>
      <c r="S41" s="103">
        <f>COUNTIF(S$4:S$29,$C$41)</f>
        <v>0</v>
      </c>
      <c r="T41" s="103">
        <f>AVERAGE(R41:S41)</f>
        <v>0</v>
      </c>
    </row>
    <row r="42" spans="1:20">
      <c r="C42" s="97" t="s">
        <v>155</v>
      </c>
      <c r="D42" s="103">
        <f>COUNTIF(D$4:D$38,$C$42)</f>
        <v>0</v>
      </c>
      <c r="E42" s="103">
        <f>COUNTIF(E$4:E$38,$C$42)</f>
        <v>0</v>
      </c>
      <c r="F42" s="103">
        <f>COUNTIF(F$4:F$38,$C$42)</f>
        <v>0</v>
      </c>
      <c r="G42" s="216">
        <f>AVERAGE(D42:F42)</f>
        <v>0</v>
      </c>
      <c r="H42" s="103">
        <f>COUNTIF(H$4:H$38,$C$42)</f>
        <v>0</v>
      </c>
      <c r="I42" s="103">
        <f>COUNTIF(I$4:I$38,$C$42)</f>
        <v>0</v>
      </c>
      <c r="J42" s="103">
        <f>COUNTIF(J$4:J$38,$C$42)</f>
        <v>0</v>
      </c>
      <c r="K42" s="216">
        <f>AVERAGE(H42:J42)</f>
        <v>0</v>
      </c>
      <c r="L42" s="103">
        <f>COUNTIF(L$4:L$38,$C$42)</f>
        <v>0</v>
      </c>
      <c r="M42" s="103">
        <f>COUNTIF(M$4:M$38,$C$42)</f>
        <v>0</v>
      </c>
      <c r="N42" s="103">
        <f>AVERAGE(L42:M42)</f>
        <v>0</v>
      </c>
      <c r="O42" s="103">
        <f>COUNTIF(O$4:O$38,$C$42)</f>
        <v>0</v>
      </c>
      <c r="P42" s="103">
        <f>COUNTIF(P$4:P$38,$C$42)</f>
        <v>0</v>
      </c>
      <c r="Q42" s="103">
        <f>AVERAGE(O42:P42)</f>
        <v>0</v>
      </c>
      <c r="R42" s="103">
        <f>COUNTIF(R$4:R$38,$C$42)</f>
        <v>0</v>
      </c>
      <c r="S42" s="103">
        <f>COUNTIF(S$4:S$29,$C$42)</f>
        <v>0</v>
      </c>
      <c r="T42" s="103">
        <f>AVERAGE(R42:S42)</f>
        <v>0</v>
      </c>
    </row>
    <row r="43" spans="1:20">
      <c r="C43" s="100"/>
      <c r="D43" s="167"/>
      <c r="E43" s="167"/>
      <c r="F43" s="167"/>
      <c r="G43" s="208"/>
      <c r="H43" s="167"/>
      <c r="I43" s="167"/>
      <c r="J43" s="167"/>
      <c r="K43" s="208"/>
      <c r="L43" s="167"/>
      <c r="M43" s="167"/>
      <c r="N43" s="208"/>
      <c r="O43" s="167"/>
      <c r="P43" s="167"/>
      <c r="Q43" s="210"/>
      <c r="R43" s="167"/>
      <c r="S43" s="167"/>
      <c r="T43" s="209"/>
    </row>
    <row r="44" spans="1:20">
      <c r="C44" s="100" t="s">
        <v>153</v>
      </c>
      <c r="D44" s="204"/>
      <c r="G44" s="204" t="e">
        <f>G40/$C$39</f>
        <v>#DIV/0!</v>
      </c>
      <c r="H44" s="204"/>
      <c r="I44" s="204"/>
      <c r="J44" s="204"/>
      <c r="K44" s="264" t="e">
        <f>K40/$C$39</f>
        <v>#DIV/0!</v>
      </c>
      <c r="L44" s="204"/>
      <c r="M44" s="204"/>
      <c r="N44" s="204" t="e">
        <f>N40/$C$39</f>
        <v>#DIV/0!</v>
      </c>
      <c r="O44" s="204"/>
      <c r="P44" s="204"/>
      <c r="Q44" s="204" t="e">
        <f>Q40/$C$39</f>
        <v>#DIV/0!</v>
      </c>
      <c r="R44" s="204"/>
      <c r="S44" s="204"/>
      <c r="T44" s="264" t="e">
        <f>T40/$C$39</f>
        <v>#DIV/0!</v>
      </c>
    </row>
    <row r="45" spans="1:20">
      <c r="C45" s="97" t="s">
        <v>154</v>
      </c>
      <c r="D45" s="204"/>
      <c r="G45" s="204" t="e">
        <f>G41/$C$39</f>
        <v>#DIV/0!</v>
      </c>
      <c r="H45" s="204"/>
      <c r="I45" s="204"/>
      <c r="J45" s="204"/>
      <c r="K45" s="264" t="e">
        <f>K41/$C$39</f>
        <v>#DIV/0!</v>
      </c>
      <c r="L45" s="204"/>
      <c r="M45" s="204"/>
      <c r="N45" s="204" t="e">
        <f>N41/$C$39</f>
        <v>#DIV/0!</v>
      </c>
      <c r="O45" s="204"/>
      <c r="P45" s="204"/>
      <c r="Q45" s="204" t="e">
        <f>Q41/$C$39</f>
        <v>#DIV/0!</v>
      </c>
      <c r="R45" s="204"/>
      <c r="S45" s="204"/>
      <c r="T45" s="264" t="e">
        <f>T41/$C$39</f>
        <v>#DIV/0!</v>
      </c>
    </row>
    <row r="46" spans="1:20">
      <c r="C46" s="97" t="s">
        <v>155</v>
      </c>
      <c r="G46" s="204" t="e">
        <f>G42/$C$39</f>
        <v>#DIV/0!</v>
      </c>
      <c r="H46" s="204"/>
      <c r="I46" s="204"/>
      <c r="J46" s="204"/>
      <c r="K46" s="264" t="e">
        <f>K42/$C$39</f>
        <v>#DIV/0!</v>
      </c>
      <c r="L46" s="204"/>
      <c r="M46" s="204"/>
      <c r="N46" s="204" t="e">
        <f>N42/$C$39</f>
        <v>#DIV/0!</v>
      </c>
      <c r="O46" s="204"/>
      <c r="P46" s="204"/>
      <c r="Q46" s="204" t="e">
        <f>Q42/$C$39</f>
        <v>#DIV/0!</v>
      </c>
      <c r="R46" s="204"/>
      <c r="S46" s="204"/>
      <c r="T46" s="264" t="e">
        <f>T42/$C$39</f>
        <v>#DIV/0!</v>
      </c>
    </row>
  </sheetData>
  <sheetProtection selectLockedCells="1"/>
  <mergeCells count="11">
    <mergeCell ref="B2:B3"/>
    <mergeCell ref="C2:C3"/>
    <mergeCell ref="AL2:AW2"/>
    <mergeCell ref="V2:AA2"/>
    <mergeCell ref="A1:Y1"/>
    <mergeCell ref="H2:J2"/>
    <mergeCell ref="A2:A3"/>
    <mergeCell ref="L2:N2"/>
    <mergeCell ref="O2:Q2"/>
    <mergeCell ref="R2:T2"/>
    <mergeCell ref="D2:G2"/>
  </mergeCells>
  <phoneticPr fontId="0" type="noConversion"/>
  <conditionalFormatting sqref="D4:N39 D40:T43">
    <cfRule type="containsText" dxfId="199" priority="66" operator="containsText" text="норма, средний, 3 уровень">
      <formula>NOT(ISERROR(SEARCH("норма, средний, 3 уровень",D4)))</formula>
    </cfRule>
  </conditionalFormatting>
  <conditionalFormatting sqref="D4:N39 D40:T43">
    <cfRule type="containsText" dxfId="198" priority="59" operator="containsText" text="низкий">
      <formula>NOT(ISERROR(SEARCH("низкий",D4)))</formula>
    </cfRule>
    <cfRule type="containsText" dxfId="197" priority="60" operator="containsText" text="сниженный">
      <formula>NOT(ISERROR(SEARCH("сниженный",D4)))</formula>
    </cfRule>
    <cfRule type="containsText" dxfId="196" priority="61" operator="containsText" text="очень высокий">
      <formula>NOT(ISERROR(SEARCH("очень высокий",D4)))</formula>
    </cfRule>
    <cfRule type="containsText" dxfId="195" priority="62" operator="containsText" text="высокий">
      <formula>NOT(ISERROR(SEARCH("высокий",D4)))</formula>
    </cfRule>
    <cfRule type="containsText" dxfId="194" priority="63" operator="containsText" text="средний">
      <formula>NOT(ISERROR(SEARCH("средний",D4)))</formula>
    </cfRule>
    <cfRule type="containsText" dxfId="193" priority="64" operator="containsText" text="3 уровень">
      <formula>NOT(ISERROR(SEARCH("3 уровень",D4)))</formula>
    </cfRule>
    <cfRule type="containsText" dxfId="192" priority="65" operator="containsText" text="норма">
      <formula>NOT(ISERROR(SEARCH("норма",D4)))</formula>
    </cfRule>
  </conditionalFormatting>
  <conditionalFormatting sqref="B40:B43 D4:N39 D40:T43">
    <cfRule type="containsText" dxfId="191" priority="44" operator="containsText" text="очень высокий">
      <formula>NOT(ISERROR(SEARCH("очень высокий",B4)))</formula>
    </cfRule>
  </conditionalFormatting>
  <conditionalFormatting sqref="L4:N39">
    <cfRule type="containsText" dxfId="190" priority="42" stopIfTrue="1" operator="containsText" text="ниже среднего">
      <formula>NOT(ISERROR(SEARCH("ниже среднего",L4)))</formula>
    </cfRule>
  </conditionalFormatting>
  <conditionalFormatting sqref="D4:N39 D40:T43">
    <cfRule type="containsText" dxfId="189" priority="32" operator="containsText" text="низкий">
      <formula>NOT(ISERROR(SEARCH("низкий",D4)))</formula>
    </cfRule>
    <cfRule type="containsText" dxfId="188" priority="33" operator="containsText" text="норма">
      <formula>NOT(ISERROR(SEARCH("норма",D4)))</formula>
    </cfRule>
    <cfRule type="containsText" dxfId="187" priority="34" operator="containsText" text="низкий">
      <formula>NOT(ISERROR(SEARCH("низкий",D4)))</formula>
    </cfRule>
  </conditionalFormatting>
  <conditionalFormatting sqref="D47:N84 D4:N39 D40:T46">
    <cfRule type="containsText" dxfId="186" priority="29" operator="containsText" text="очень высокий">
      <formula>NOT(ISERROR(SEARCH("очень высокий",D4)))</formula>
    </cfRule>
    <cfRule type="containsText" dxfId="185" priority="30" operator="containsText" text="ниже нормы">
      <formula>NOT(ISERROR(SEARCH("ниже нормы",D4)))</formula>
    </cfRule>
    <cfRule type="containsText" dxfId="184" priority="31" operator="containsText" text="сниженный">
      <formula>NOT(ISERROR(SEARCH("сниженный",D4)))</formula>
    </cfRule>
  </conditionalFormatting>
  <conditionalFormatting sqref="D4:N39 D40:T43">
    <cfRule type="containsText" dxfId="183" priority="27" operator="containsText" text="высокий">
      <formula>NOT(ISERROR(SEARCH("высокий",D4)))</formula>
    </cfRule>
    <cfRule type="containsText" dxfId="182" priority="28" operator="containsText" text="низкий">
      <formula>NOT(ISERROR(SEARCH("низкий",D4)))</formula>
    </cfRule>
  </conditionalFormatting>
  <conditionalFormatting sqref="D4:F39">
    <cfRule type="containsText" dxfId="181" priority="5" operator="containsText" text="не сформирован">
      <formula>NOT(ISERROR(SEARCH("не сформирован",D4)))</formula>
    </cfRule>
    <cfRule type="containsText" dxfId="180" priority="6" operator="containsText" text="сформирован">
      <formula>NOT(ISERROR(SEARCH("сформирован",D4)))</formula>
    </cfRule>
    <cfRule type="containsText" dxfId="179" priority="7" operator="containsText" text="в стадии формирования">
      <formula>NOT(ISERROR(SEARCH("в стадии формирования",D4)))</formula>
    </cfRule>
    <cfRule type="containsText" dxfId="178" priority="8" operator="containsText" text="не сформирован">
      <formula>NOT(ISERROR(SEARCH("не сформирован",D4)))</formula>
    </cfRule>
    <cfRule type="containsText" dxfId="177" priority="21" operator="containsText" text="сформирован">
      <formula>NOT(ISERROR(SEARCH("сформирован",D4)))</formula>
    </cfRule>
    <cfRule type="containsText" dxfId="176" priority="22" operator="containsText" text="в стадии формирования">
      <formula>NOT(ISERROR(SEARCH("в стадии формирования",D4)))</formula>
    </cfRule>
    <cfRule type="containsText" dxfId="175" priority="23" operator="containsText" text="не сформирован">
      <formula>NOT(ISERROR(SEARCH("не сформирован",D4)))</formula>
    </cfRule>
  </conditionalFormatting>
  <conditionalFormatting sqref="H4:J39">
    <cfRule type="containsText" dxfId="174" priority="4" operator="containsText" text="не сформирован">
      <formula>NOT(ISERROR(SEARCH("не сформирован",H4)))</formula>
    </cfRule>
    <cfRule type="containsText" dxfId="173" priority="18" operator="containsText" text="сформирован">
      <formula>NOT(ISERROR(SEARCH("сформирован",H4)))</formula>
    </cfRule>
    <cfRule type="containsText" dxfId="172" priority="19" operator="containsText" text="в стадии формирования">
      <formula>NOT(ISERROR(SEARCH("в стадии формирования",H4)))</formula>
    </cfRule>
    <cfRule type="containsText" dxfId="171" priority="20" operator="containsText" text="не сформирован">
      <formula>NOT(ISERROR(SEARCH("не сформирован",H4)))</formula>
    </cfRule>
  </conditionalFormatting>
  <conditionalFormatting sqref="L4:M39">
    <cfRule type="containsText" dxfId="170" priority="3" operator="containsText" text="не сформирован">
      <formula>NOT(ISERROR(SEARCH("не сформирован",L4)))</formula>
    </cfRule>
    <cfRule type="containsText" dxfId="169" priority="15" operator="containsText" text="сформирован">
      <formula>NOT(ISERROR(SEARCH("сформирован",L4)))</formula>
    </cfRule>
    <cfRule type="containsText" dxfId="168" priority="16" operator="containsText" text="в стадии формирования">
      <formula>NOT(ISERROR(SEARCH("в стадии формирования",L4)))</formula>
    </cfRule>
    <cfRule type="containsText" dxfId="167" priority="17" operator="containsText" text="не сформирован">
      <formula>NOT(ISERROR(SEARCH("не сформирован",L4)))</formula>
    </cfRule>
  </conditionalFormatting>
  <conditionalFormatting sqref="O4:P39">
    <cfRule type="containsText" dxfId="166" priority="2" operator="containsText" text="не сформирован">
      <formula>NOT(ISERROR(SEARCH("не сформирован",O4)))</formula>
    </cfRule>
    <cfRule type="containsText" dxfId="165" priority="12" operator="containsText" text="сформирован">
      <formula>NOT(ISERROR(SEARCH("сформирован",O4)))</formula>
    </cfRule>
    <cfRule type="containsText" dxfId="164" priority="13" operator="containsText" text="в стадии формирования">
      <formula>NOT(ISERROR(SEARCH("в стадии формирования",O4)))</formula>
    </cfRule>
    <cfRule type="containsText" dxfId="163" priority="14" operator="containsText" text="не сформирован">
      <formula>NOT(ISERROR(SEARCH("не сформирован",O4)))</formula>
    </cfRule>
  </conditionalFormatting>
  <conditionalFormatting sqref="R4:S39">
    <cfRule type="containsText" dxfId="162" priority="1" operator="containsText" text="не сформирован">
      <formula>NOT(ISERROR(SEARCH("не сформирован",R4)))</formula>
    </cfRule>
    <cfRule type="containsText" dxfId="161" priority="9" operator="containsText" text="сформирован">
      <formula>NOT(ISERROR(SEARCH("сформирован",R4)))</formula>
    </cfRule>
    <cfRule type="containsText" dxfId="160" priority="10" operator="containsText" text="в стадии формирования">
      <formula>NOT(ISERROR(SEARCH("в стадии формирования",R4)))</formula>
    </cfRule>
    <cfRule type="containsText" dxfId="159" priority="11" operator="containsText" text="не сформирован">
      <formula>NOT(ISERROR(SEARCH("не сформирован",R4)))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3"/>
  <sheetViews>
    <sheetView view="pageBreakPreview" topLeftCell="A4" zoomScale="80" zoomScaleSheetLayoutView="80" workbookViewId="0">
      <selection activeCell="H2" sqref="H2"/>
    </sheetView>
  </sheetViews>
  <sheetFormatPr defaultColWidth="9.140625" defaultRowHeight="15"/>
  <cols>
    <col min="1" max="1" width="27.85546875" style="1" customWidth="1"/>
    <col min="2" max="2" width="24.7109375" style="1" customWidth="1"/>
    <col min="3" max="3" width="0.140625" style="1" customWidth="1"/>
    <col min="4" max="4" width="10.140625" style="1" customWidth="1"/>
    <col min="5" max="5" width="22.42578125" style="1" customWidth="1"/>
    <col min="6" max="6" width="25.5703125" style="1" hidden="1" customWidth="1"/>
    <col min="7" max="7" width="16.28515625" style="1" customWidth="1"/>
    <col min="8" max="8" width="10.42578125" style="1" customWidth="1"/>
    <col min="9" max="9" width="22" style="1" hidden="1" customWidth="1"/>
    <col min="10" max="10" width="40.5703125" style="1" customWidth="1"/>
    <col min="11" max="11" width="36.85546875" style="1" customWidth="1"/>
    <col min="12" max="12" width="41.85546875" style="1" customWidth="1"/>
    <col min="13" max="13" width="37.7109375" style="1" customWidth="1"/>
    <col min="14" max="14" width="37.140625" style="1" customWidth="1"/>
    <col min="15" max="15" width="39.28515625" style="1" customWidth="1"/>
    <col min="16" max="16" width="36.140625" style="1" customWidth="1"/>
    <col min="17" max="17" width="27.7109375" style="1" customWidth="1"/>
    <col min="18" max="18" width="37.140625" style="1" customWidth="1"/>
    <col min="19" max="19" width="36.28515625" style="1" customWidth="1"/>
    <col min="20" max="20" width="34.140625" style="1" customWidth="1"/>
    <col min="21" max="21" width="32.7109375" style="1" customWidth="1"/>
    <col min="22" max="16384" width="9.140625" style="1"/>
  </cols>
  <sheetData>
    <row r="1" spans="1:21" s="80" customFormat="1" ht="87" customHeight="1">
      <c r="A1" s="420" t="s">
        <v>152</v>
      </c>
      <c r="B1" s="420"/>
      <c r="C1" s="420"/>
      <c r="D1" s="420"/>
      <c r="E1" s="420"/>
      <c r="F1" s="420"/>
      <c r="G1" s="128"/>
      <c r="H1" s="143">
        <v>1</v>
      </c>
      <c r="I1" s="192"/>
      <c r="P1" s="402"/>
      <c r="Q1" s="402"/>
      <c r="R1" s="402"/>
      <c r="S1" s="402"/>
      <c r="T1" s="402"/>
      <c r="U1" s="402"/>
    </row>
    <row r="2" spans="1:21" s="80" customFormat="1" ht="22.5" customHeight="1">
      <c r="A2" s="418"/>
      <c r="B2" s="418"/>
      <c r="C2" s="419">
        <f>INDEX(список!B2:B36,H1,1)</f>
        <v>0</v>
      </c>
      <c r="D2" s="419"/>
      <c r="E2" s="419"/>
      <c r="F2" s="245"/>
      <c r="G2" s="245"/>
      <c r="H2" s="78"/>
      <c r="I2" s="192"/>
      <c r="P2" s="178"/>
      <c r="Q2" s="178"/>
      <c r="R2" s="178"/>
      <c r="S2" s="178"/>
      <c r="T2" s="178"/>
      <c r="U2" s="178"/>
    </row>
    <row r="3" spans="1:21" s="80" customFormat="1" ht="18.75">
      <c r="A3" s="408"/>
      <c r="B3" s="408"/>
      <c r="C3" s="77"/>
      <c r="D3" s="408" t="str">
        <f>список!D2</f>
        <v>II мл. группа 9</v>
      </c>
      <c r="E3" s="408"/>
      <c r="F3" s="244"/>
      <c r="G3" s="244"/>
      <c r="H3" s="83"/>
      <c r="I3" s="76"/>
      <c r="P3" s="176"/>
      <c r="Q3" s="176"/>
      <c r="R3" s="176"/>
      <c r="S3" s="176"/>
      <c r="T3" s="85"/>
      <c r="U3" s="85"/>
    </row>
    <row r="4" spans="1:21" s="80" customFormat="1" ht="18.75">
      <c r="A4" s="76"/>
      <c r="B4" s="76"/>
      <c r="C4" s="409">
        <f>список!C2</f>
        <v>0</v>
      </c>
      <c r="D4" s="409"/>
      <c r="E4" s="409"/>
      <c r="F4" s="79"/>
      <c r="G4" s="76"/>
      <c r="H4" s="76"/>
      <c r="I4" s="76"/>
      <c r="P4" s="131"/>
      <c r="Q4" s="85"/>
      <c r="R4" s="131"/>
      <c r="S4" s="85"/>
      <c r="T4" s="85"/>
      <c r="U4" s="85"/>
    </row>
    <row r="5" spans="1:21" s="6" customFormat="1" ht="38.25" customHeight="1">
      <c r="A5" s="411" t="s">
        <v>141</v>
      </c>
      <c r="B5" s="411"/>
      <c r="C5" s="411"/>
      <c r="D5" s="136" t="e">
        <f>AVERAGE(D6:D8)</f>
        <v>#DIV/0!</v>
      </c>
      <c r="E5" s="274" t="e">
        <f>IF(D5="","",IF(D5&gt;1.5,"сформирован",IF(D5&lt;0.5,"не сформирован", "в стадии формирования")))</f>
        <v>#DIV/0!</v>
      </c>
      <c r="F5" s="275"/>
      <c r="G5" s="188"/>
      <c r="H5" s="188"/>
      <c r="I5" s="188"/>
      <c r="J5" s="37"/>
      <c r="P5" s="191"/>
      <c r="Q5" s="191"/>
      <c r="R5" s="191"/>
      <c r="S5" s="129"/>
      <c r="T5" s="129"/>
      <c r="U5" s="129"/>
    </row>
    <row r="6" spans="1:21" ht="56.25" customHeight="1">
      <c r="A6" s="410" t="s">
        <v>142</v>
      </c>
      <c r="B6" s="410"/>
      <c r="C6" s="410"/>
      <c r="D6" s="132" t="str">
        <f>INDEX('Социально-коммуникативное разви'!K4:K38,H1,1)</f>
        <v/>
      </c>
      <c r="E6" s="187" t="str">
        <f>INDEX('Социально-коммуникативное разви'!L4:L38,H1,1)</f>
        <v/>
      </c>
      <c r="F6" s="246"/>
      <c r="G6" s="81"/>
      <c r="H6" s="76"/>
      <c r="I6" s="82"/>
      <c r="J6" s="5"/>
      <c r="M6" s="20"/>
      <c r="N6" s="21"/>
      <c r="O6" s="21"/>
      <c r="P6" s="20"/>
      <c r="Q6" s="20"/>
      <c r="R6" s="20"/>
    </row>
    <row r="7" spans="1:21" ht="33.75" customHeight="1">
      <c r="A7" s="415" t="s">
        <v>143</v>
      </c>
      <c r="B7" s="415"/>
      <c r="C7" s="415"/>
      <c r="D7" s="133" t="str">
        <f>INDEX('Социально-коммуникативное разви'!O4:O38,H1,1)</f>
        <v/>
      </c>
      <c r="E7" s="185" t="str">
        <f>INDEX('Социально-коммуникативное разви'!P4:P38,H1,1)</f>
        <v/>
      </c>
      <c r="F7" s="247"/>
      <c r="G7" s="81"/>
      <c r="H7" s="76"/>
      <c r="I7" s="82"/>
      <c r="J7" s="5"/>
      <c r="M7" s="21"/>
      <c r="N7" s="21"/>
      <c r="O7" s="21"/>
      <c r="P7" s="20"/>
      <c r="Q7" s="20"/>
      <c r="R7" s="20"/>
    </row>
    <row r="8" spans="1:21" ht="39.75" customHeight="1">
      <c r="A8" s="404" t="s">
        <v>144</v>
      </c>
      <c r="B8" s="404"/>
      <c r="C8" s="404"/>
      <c r="D8" s="186" t="str">
        <f>INDEX('Социально-коммуникативное разви'!$R4:$S38,H1,1)</f>
        <v/>
      </c>
      <c r="E8" s="185" t="str">
        <f>INDEX('Социально-коммуникативное разви'!$R4:$S38,H1,2)</f>
        <v/>
      </c>
      <c r="F8" s="247"/>
      <c r="G8" s="81"/>
      <c r="H8" s="76"/>
      <c r="I8" s="82"/>
      <c r="J8" s="5"/>
      <c r="M8" s="21"/>
      <c r="N8" s="21"/>
      <c r="O8" s="21"/>
      <c r="P8" s="20"/>
      <c r="Q8" s="20"/>
      <c r="R8" s="20"/>
    </row>
    <row r="9" spans="1:21" ht="34.5" customHeight="1">
      <c r="A9" s="397" t="s">
        <v>145</v>
      </c>
      <c r="B9" s="397"/>
      <c r="C9" s="397"/>
      <c r="D9" s="137" t="e">
        <f>AVERAGE(D10:D12)</f>
        <v>#DIV/0!</v>
      </c>
      <c r="E9" s="405" t="e">
        <f>IF(D9="","",IF(D9&gt;1.5,"сформирован",IF(D9&lt;0.5,"не сформирован", "в стадии формирования")))</f>
        <v>#DIV/0!</v>
      </c>
      <c r="F9" s="405"/>
      <c r="G9" s="139"/>
      <c r="H9" s="140"/>
      <c r="I9" s="141"/>
      <c r="J9" s="5"/>
    </row>
    <row r="10" spans="1:21" ht="31.5" customHeight="1">
      <c r="A10" s="413" t="s">
        <v>123</v>
      </c>
      <c r="B10" s="414"/>
      <c r="C10" s="414"/>
      <c r="D10" s="133" t="str">
        <f>INDEX('познавательное развитие'!H5:H39,H1,1)</f>
        <v/>
      </c>
      <c r="E10" s="185" t="str">
        <f>INDEX('познавательное развитие'!I5:I39,H1,1)</f>
        <v/>
      </c>
      <c r="F10" s="247"/>
      <c r="G10" s="81"/>
      <c r="H10" s="76"/>
      <c r="I10" s="82"/>
      <c r="J10" s="5"/>
    </row>
    <row r="11" spans="1:21" ht="31.5" customHeight="1">
      <c r="A11" s="404" t="str">
        <f>'сводная по группе'!I3</f>
        <v>Предметная деятельность</v>
      </c>
      <c r="B11" s="404"/>
      <c r="C11" s="404"/>
      <c r="D11" s="134" t="str">
        <f>INDEX('познавательное развитие'!N5:N39,H1,1)</f>
        <v/>
      </c>
      <c r="E11" s="185" t="str">
        <f>INDEX('познавательное развитие'!O5:O39,H1,1)</f>
        <v/>
      </c>
      <c r="F11" s="247"/>
      <c r="G11" s="81"/>
      <c r="H11" s="76"/>
      <c r="I11" s="82"/>
      <c r="J11" s="5"/>
    </row>
    <row r="12" spans="1:21" ht="42" customHeight="1">
      <c r="A12" s="413" t="s">
        <v>193</v>
      </c>
      <c r="B12" s="414"/>
      <c r="C12" s="414"/>
      <c r="D12" s="134" t="str">
        <f>INDEX('познавательное развитие'!T5:T39,H1,1)</f>
        <v/>
      </c>
      <c r="E12" s="185" t="str">
        <f>INDEX('познавательное развитие'!U5:U39,H1,1)</f>
        <v/>
      </c>
      <c r="F12" s="247"/>
      <c r="G12" s="81"/>
      <c r="H12" s="76"/>
      <c r="I12" s="82"/>
      <c r="J12" s="5"/>
    </row>
    <row r="13" spans="1:21" ht="39" customHeight="1">
      <c r="A13" s="416" t="s">
        <v>146</v>
      </c>
      <c r="B13" s="416"/>
      <c r="C13" s="416"/>
      <c r="D13" s="138" t="e">
        <f>AVERAGE(D14:D15)</f>
        <v>#DIV/0!</v>
      </c>
      <c r="E13" s="417" t="e">
        <f>IF(D13="","",IF(D13&gt;1.5,"сформирован",IF(D13&lt;0.5,"не сформирован", "в стадии формирования")))</f>
        <v>#DIV/0!</v>
      </c>
      <c r="F13" s="417"/>
      <c r="G13" s="139"/>
      <c r="H13" s="140"/>
      <c r="I13" s="140"/>
      <c r="J13" s="5"/>
    </row>
    <row r="14" spans="1:21" ht="39" customHeight="1">
      <c r="A14" s="404" t="s">
        <v>134</v>
      </c>
      <c r="B14" s="404"/>
      <c r="C14" s="404"/>
      <c r="D14" s="184" t="str">
        <f>INDEX('Художественно-эстетическое разв'!H5:H39,H1,1)</f>
        <v/>
      </c>
      <c r="E14" s="185" t="str">
        <f>INDEX('Художественно-эстетическое разв'!I5:I39,H1,1)</f>
        <v/>
      </c>
      <c r="F14" s="276"/>
      <c r="G14" s="180"/>
      <c r="H14" s="180"/>
      <c r="I14" s="180"/>
      <c r="J14" s="5"/>
    </row>
    <row r="15" spans="1:21" ht="41.25" customHeight="1">
      <c r="A15" s="404" t="s">
        <v>147</v>
      </c>
      <c r="B15" s="404"/>
      <c r="C15" s="404"/>
      <c r="D15" s="181" t="str">
        <f>INDEX('Художественно-эстетическое разв'!M5:M39,H1,1)</f>
        <v/>
      </c>
      <c r="E15" s="185" t="str">
        <f>INDEX('Художественно-эстетическое разв'!N5:N39,H1,1)</f>
        <v/>
      </c>
      <c r="F15" s="276"/>
      <c r="G15" s="92"/>
      <c r="H15" s="92"/>
      <c r="I15" s="92"/>
      <c r="J15" s="5"/>
    </row>
    <row r="16" spans="1:21" ht="38.25" customHeight="1">
      <c r="A16" s="397" t="s">
        <v>148</v>
      </c>
      <c r="B16" s="397"/>
      <c r="C16" s="397"/>
      <c r="D16" s="137" t="e">
        <f>AVERAGE(D17:D18)</f>
        <v>#DIV/0!</v>
      </c>
      <c r="E16" s="405" t="e">
        <f>IF(D16="","",IF(D16&gt;1.5,"сформирован",IF(D16&lt;0.5,"не сформирован", "в стадии формирования")))</f>
        <v>#DIV/0!</v>
      </c>
      <c r="F16" s="405"/>
      <c r="G16" s="92"/>
      <c r="H16" s="92"/>
      <c r="I16" s="95"/>
      <c r="J16" s="5"/>
    </row>
    <row r="17" spans="1:15" ht="37.5" customHeight="1">
      <c r="A17" s="404" t="s">
        <v>136</v>
      </c>
      <c r="B17" s="404"/>
      <c r="C17" s="404"/>
      <c r="D17" s="181" t="str">
        <f>INDEX('Речевое развитие'!G4:G38,H1,1)</f>
        <v/>
      </c>
      <c r="E17" s="182" t="str">
        <f>INDEX('Речевое развитие'!H4:H38,H1,1)</f>
        <v/>
      </c>
      <c r="F17" s="276"/>
      <c r="G17" s="92"/>
      <c r="H17" s="92"/>
      <c r="I17" s="92"/>
      <c r="J17" s="5"/>
    </row>
    <row r="18" spans="1:15" ht="37.5" customHeight="1" thickBot="1">
      <c r="A18" s="404" t="s">
        <v>149</v>
      </c>
      <c r="B18" s="404"/>
      <c r="C18" s="404"/>
      <c r="D18" s="181" t="str">
        <f>INDEX('Речевое развитие'!K4:K38,H1,1)</f>
        <v/>
      </c>
      <c r="E18" s="183" t="str">
        <f>INDEX('Речевое развитие'!L4:L38,H1,1)</f>
        <v/>
      </c>
      <c r="F18" s="276"/>
      <c r="G18" s="92"/>
      <c r="H18" s="92"/>
      <c r="I18" s="92"/>
      <c r="J18" s="5"/>
    </row>
    <row r="19" spans="1:15" ht="35.25" customHeight="1" thickBot="1">
      <c r="A19" s="397" t="s">
        <v>150</v>
      </c>
      <c r="B19" s="397"/>
      <c r="C19" s="397"/>
      <c r="D19" s="137" t="e">
        <f>AVERAGE(D20:D21)</f>
        <v>#DIV/0!</v>
      </c>
      <c r="E19" s="412" t="e">
        <f>IF(D19="","",IF(D19&gt;1.5,"сформирован",IF(D19&lt;0.5,"не сформирован", "в стадии формирования")))</f>
        <v>#DIV/0!</v>
      </c>
      <c r="F19" s="412"/>
      <c r="G19" s="180"/>
      <c r="H19" s="180"/>
      <c r="I19" s="180"/>
      <c r="J19" s="91"/>
      <c r="K19" s="89"/>
      <c r="L19" s="89"/>
      <c r="M19" s="89"/>
      <c r="N19" s="89"/>
      <c r="O19" s="89"/>
    </row>
    <row r="20" spans="1:15" ht="38.25" customHeight="1" thickBot="1">
      <c r="A20" s="406" t="s">
        <v>138</v>
      </c>
      <c r="B20" s="407"/>
      <c r="C20" s="277"/>
      <c r="D20" s="278" t="str">
        <f>INDEX('Физическое развитие'!K4:K38,H1,1)</f>
        <v/>
      </c>
      <c r="E20" s="279" t="str">
        <f>INDEX('Физическое развитие'!L4:L39,H1,1)</f>
        <v/>
      </c>
      <c r="F20" s="276"/>
      <c r="G20" s="93"/>
      <c r="H20" s="93"/>
      <c r="I20" s="96"/>
      <c r="J20" s="94"/>
      <c r="K20" s="90"/>
      <c r="L20" s="90"/>
      <c r="M20" s="90"/>
      <c r="N20" s="90"/>
      <c r="O20" s="90"/>
    </row>
    <row r="21" spans="1:15" s="9" customFormat="1" ht="42" customHeight="1">
      <c r="A21" s="404" t="s">
        <v>151</v>
      </c>
      <c r="B21" s="404"/>
      <c r="C21" s="404"/>
      <c r="D21" s="135" t="str">
        <f>INDEX('Физическое развитие'!P4:P38,H1,1)</f>
        <v/>
      </c>
      <c r="E21" s="269" t="str">
        <f>INDEX('Физическое развитие'!Q4:Q39,H1,1)</f>
        <v/>
      </c>
      <c r="F21" s="276"/>
      <c r="G21" s="93"/>
      <c r="H21" s="93"/>
      <c r="I21" s="96"/>
      <c r="J21" s="189"/>
      <c r="K21" s="190"/>
      <c r="L21" s="190"/>
      <c r="M21" s="190"/>
      <c r="N21" s="190"/>
      <c r="O21" s="190"/>
    </row>
    <row r="22" spans="1:15" s="80" customFormat="1" ht="30.75" customHeight="1">
      <c r="A22" s="84"/>
      <c r="C22" s="177"/>
      <c r="D22" s="86"/>
      <c r="E22" s="84"/>
      <c r="F22" s="84"/>
      <c r="G22" s="84"/>
      <c r="H22" s="87"/>
      <c r="I22" s="87"/>
    </row>
    <row r="23" spans="1:15" s="80" customFormat="1" ht="36.75" customHeight="1">
      <c r="A23" s="401"/>
      <c r="B23" s="401"/>
      <c r="C23" s="86"/>
      <c r="D23" s="86"/>
      <c r="E23" s="84"/>
      <c r="F23" s="84"/>
      <c r="G23" s="84"/>
      <c r="H23" s="87"/>
      <c r="I23" s="87"/>
    </row>
    <row r="24" spans="1:15" s="80" customFormat="1" ht="15.75">
      <c r="A24" s="398"/>
      <c r="B24" s="398"/>
      <c r="C24" s="86"/>
      <c r="D24" s="86"/>
      <c r="E24" s="84"/>
      <c r="F24" s="88"/>
      <c r="G24" s="88"/>
      <c r="H24" s="88"/>
      <c r="I24" s="87"/>
    </row>
    <row r="25" spans="1:15" s="80" customFormat="1" ht="15.75">
      <c r="A25" s="398"/>
      <c r="B25" s="398"/>
      <c r="C25" s="86"/>
      <c r="D25" s="86"/>
      <c r="E25" s="88"/>
      <c r="F25" s="88"/>
      <c r="G25" s="88"/>
      <c r="H25" s="88"/>
      <c r="I25" s="88"/>
    </row>
    <row r="26" spans="1:15" s="80" customFormat="1" ht="15.75">
      <c r="A26" s="398"/>
      <c r="B26" s="398"/>
      <c r="C26" s="86"/>
      <c r="D26" s="86"/>
      <c r="E26" s="88"/>
      <c r="F26" s="88"/>
      <c r="G26" s="88"/>
      <c r="H26" s="88"/>
      <c r="I26" s="88"/>
    </row>
    <row r="27" spans="1:15" s="80" customFormat="1" ht="15.75">
      <c r="A27" s="399"/>
      <c r="B27" s="399"/>
      <c r="C27" s="86"/>
      <c r="D27" s="88"/>
      <c r="E27" s="88"/>
      <c r="F27" s="175"/>
      <c r="G27" s="175"/>
      <c r="H27" s="88"/>
      <c r="I27" s="88"/>
    </row>
    <row r="28" spans="1:15" s="80" customFormat="1" ht="15.75">
      <c r="A28" s="396"/>
      <c r="B28" s="396"/>
      <c r="C28" s="86"/>
      <c r="D28" s="175"/>
      <c r="E28" s="175"/>
      <c r="F28" s="176"/>
      <c r="G28" s="176"/>
      <c r="H28" s="88"/>
      <c r="I28" s="88"/>
    </row>
    <row r="29" spans="1:15" s="80" customFormat="1" ht="15.75">
      <c r="A29" s="396"/>
      <c r="B29" s="396"/>
      <c r="C29" s="86"/>
      <c r="D29" s="85"/>
      <c r="E29" s="176"/>
      <c r="F29" s="85"/>
      <c r="G29" s="85"/>
      <c r="H29" s="88"/>
      <c r="I29" s="88"/>
    </row>
    <row r="30" spans="1:15" s="80" customFormat="1" ht="15.75">
      <c r="A30" s="396"/>
      <c r="B30" s="396"/>
      <c r="C30" s="88"/>
      <c r="D30" s="85"/>
      <c r="E30" s="85"/>
      <c r="F30" s="85"/>
      <c r="G30" s="85"/>
      <c r="H30" s="88"/>
      <c r="I30" s="88"/>
    </row>
    <row r="31" spans="1:15" s="80" customFormat="1" ht="15.75">
      <c r="A31" s="396"/>
      <c r="B31" s="396"/>
      <c r="C31" s="396"/>
      <c r="D31" s="85"/>
      <c r="E31" s="85"/>
      <c r="F31" s="85"/>
      <c r="G31" s="85"/>
      <c r="H31" s="88"/>
      <c r="I31" s="88"/>
    </row>
    <row r="32" spans="1:15" s="80" customFormat="1" ht="15.75">
      <c r="A32" s="400"/>
      <c r="B32" s="400"/>
      <c r="C32" s="85"/>
      <c r="D32" s="85"/>
      <c r="E32" s="85"/>
      <c r="F32" s="85"/>
      <c r="G32" s="85"/>
      <c r="H32" s="88"/>
      <c r="I32" s="88"/>
    </row>
    <row r="33" spans="1:9" s="80" customFormat="1" ht="15.75">
      <c r="A33" s="85"/>
      <c r="B33" s="85"/>
      <c r="C33" s="85"/>
      <c r="D33" s="85"/>
      <c r="E33" s="85"/>
      <c r="F33" s="85"/>
      <c r="G33" s="85"/>
      <c r="H33" s="88"/>
      <c r="I33" s="88"/>
    </row>
    <row r="34" spans="1:9" s="80" customFormat="1" ht="15.75">
      <c r="A34" s="85"/>
      <c r="B34" s="85"/>
      <c r="C34" s="85"/>
      <c r="D34" s="85"/>
      <c r="E34" s="85"/>
      <c r="F34" s="88"/>
      <c r="G34" s="88"/>
      <c r="H34" s="88"/>
      <c r="I34" s="88"/>
    </row>
    <row r="35" spans="1:9" s="80" customFormat="1" ht="15.75">
      <c r="A35" s="85"/>
      <c r="B35" s="85"/>
      <c r="C35" s="85"/>
      <c r="D35" s="85"/>
      <c r="E35" s="88"/>
      <c r="F35" s="88"/>
      <c r="G35" s="88"/>
      <c r="H35" s="88"/>
      <c r="I35" s="88"/>
    </row>
    <row r="36" spans="1:9" s="80" customFormat="1" ht="15.75">
      <c r="A36" s="85"/>
      <c r="B36" s="85"/>
      <c r="C36" s="85"/>
      <c r="D36" s="179"/>
      <c r="E36" s="88"/>
      <c r="F36" s="88"/>
      <c r="G36" s="88"/>
      <c r="H36" s="88"/>
      <c r="I36" s="88"/>
    </row>
    <row r="37" spans="1:9" s="80" customFormat="1" ht="15.75">
      <c r="A37" s="85"/>
      <c r="B37" s="85"/>
      <c r="C37" s="85"/>
      <c r="D37" s="176"/>
      <c r="E37" s="88"/>
      <c r="F37" s="88"/>
      <c r="G37" s="88"/>
      <c r="H37" s="88"/>
      <c r="I37" s="88"/>
    </row>
    <row r="38" spans="1:9" s="80" customFormat="1" ht="15.75">
      <c r="A38" s="85"/>
      <c r="B38" s="85"/>
      <c r="C38" s="85"/>
      <c r="D38" s="85"/>
      <c r="E38" s="88"/>
      <c r="F38" s="88"/>
      <c r="G38" s="88"/>
      <c r="H38" s="88"/>
      <c r="I38" s="88"/>
    </row>
    <row r="39" spans="1:9" s="80" customFormat="1" ht="15.75">
      <c r="A39" s="403"/>
      <c r="B39" s="403"/>
      <c r="C39" s="403"/>
      <c r="D39" s="130"/>
    </row>
    <row r="40" spans="1:9" s="6" customFormat="1" ht="15.75">
      <c r="A40" s="126"/>
      <c r="B40" s="126"/>
      <c r="C40" s="126"/>
      <c r="D40" s="130"/>
      <c r="E40" s="80"/>
      <c r="F40" s="80"/>
      <c r="G40" s="80"/>
      <c r="H40" s="80"/>
      <c r="I40" s="37"/>
    </row>
    <row r="41" spans="1:9" ht="15.75">
      <c r="A41" s="85"/>
      <c r="B41" s="85"/>
      <c r="C41" s="85"/>
      <c r="D41" s="130"/>
      <c r="E41" s="80"/>
      <c r="F41" s="80"/>
      <c r="G41" s="80"/>
      <c r="H41" s="80"/>
      <c r="I41" s="5"/>
    </row>
    <row r="42" spans="1:9" ht="15.75">
      <c r="A42" s="130"/>
      <c r="B42" s="130"/>
      <c r="C42" s="130"/>
      <c r="D42" s="130"/>
      <c r="E42" s="80"/>
      <c r="F42" s="80"/>
      <c r="G42" s="80"/>
      <c r="H42" s="80"/>
      <c r="I42" s="5"/>
    </row>
    <row r="43" spans="1:9" ht="15.75">
      <c r="A43" s="130"/>
      <c r="B43" s="130"/>
      <c r="C43" s="130"/>
      <c r="D43" s="127"/>
      <c r="E43" s="80"/>
      <c r="F43" s="80"/>
      <c r="G43" s="80"/>
      <c r="H43" s="80"/>
      <c r="I43" s="5"/>
    </row>
    <row r="44" spans="1:9" ht="15.75">
      <c r="A44" s="130"/>
      <c r="B44" s="130"/>
      <c r="C44" s="130"/>
      <c r="D44" s="126"/>
      <c r="E44" s="80"/>
      <c r="F44" s="80"/>
      <c r="G44" s="80"/>
      <c r="H44" s="80"/>
      <c r="I44" s="5"/>
    </row>
    <row r="45" spans="1:9" ht="15.75">
      <c r="A45" s="130"/>
      <c r="B45" s="130"/>
      <c r="C45" s="130"/>
      <c r="D45" s="131"/>
      <c r="E45" s="80"/>
      <c r="F45" s="80"/>
      <c r="G45" s="80"/>
      <c r="H45" s="80"/>
      <c r="I45" s="5"/>
    </row>
    <row r="46" spans="1:9" ht="15.75">
      <c r="A46" s="402"/>
      <c r="B46" s="402"/>
      <c r="C46" s="402"/>
      <c r="D46" s="131"/>
      <c r="E46" s="80"/>
      <c r="F46" s="80"/>
      <c r="G46" s="80"/>
      <c r="H46" s="80"/>
      <c r="I46" s="5"/>
    </row>
    <row r="47" spans="1:9" ht="15.75">
      <c r="A47" s="126"/>
      <c r="B47" s="126"/>
      <c r="C47" s="126"/>
      <c r="D47" s="131"/>
      <c r="E47" s="80"/>
      <c r="F47" s="131"/>
      <c r="G47" s="80"/>
      <c r="H47" s="80"/>
      <c r="I47" s="5"/>
    </row>
    <row r="48" spans="1:9" ht="15.75">
      <c r="A48" s="131"/>
      <c r="B48" s="131"/>
      <c r="C48" s="131"/>
      <c r="D48" s="85"/>
      <c r="E48" s="131"/>
      <c r="F48" s="131"/>
      <c r="G48" s="80"/>
      <c r="H48" s="80"/>
      <c r="I48" s="5"/>
    </row>
    <row r="49" spans="1:9" ht="15.75">
      <c r="A49" s="131"/>
      <c r="B49" s="85"/>
      <c r="C49" s="131"/>
      <c r="D49" s="131"/>
      <c r="E49" s="131"/>
      <c r="F49" s="131"/>
      <c r="G49" s="80"/>
      <c r="H49" s="80"/>
      <c r="I49" s="5"/>
    </row>
    <row r="50" spans="1:9" ht="15.75">
      <c r="A50" s="131"/>
      <c r="B50" s="131"/>
      <c r="C50" s="131"/>
      <c r="D50" s="131"/>
      <c r="E50" s="131"/>
      <c r="F50" s="127"/>
      <c r="G50" s="80"/>
      <c r="H50" s="80"/>
      <c r="I50" s="5"/>
    </row>
    <row r="51" spans="1:9" ht="15.75">
      <c r="A51" s="80"/>
      <c r="B51" s="80"/>
      <c r="C51" s="85"/>
      <c r="D51" s="127"/>
      <c r="E51" s="127"/>
      <c r="F51" s="85"/>
      <c r="G51" s="80"/>
      <c r="H51" s="80"/>
      <c r="I51" s="5"/>
    </row>
    <row r="52" spans="1:9" ht="15.75">
      <c r="A52" s="80"/>
      <c r="B52" s="80"/>
      <c r="C52" s="131"/>
      <c r="D52" s="126"/>
      <c r="E52" s="85"/>
      <c r="F52" s="80"/>
      <c r="G52" s="80"/>
      <c r="H52" s="80"/>
      <c r="I52" s="5"/>
    </row>
    <row r="53" spans="1:9" ht="15.75">
      <c r="A53" s="80"/>
      <c r="B53" s="80"/>
      <c r="C53" s="131"/>
      <c r="D53" s="85"/>
      <c r="E53" s="80"/>
      <c r="F53" s="80"/>
      <c r="G53" s="80"/>
      <c r="H53" s="80"/>
      <c r="I53" s="5"/>
    </row>
    <row r="54" spans="1:9" ht="15.75">
      <c r="A54" s="80"/>
      <c r="B54" s="80"/>
      <c r="C54" s="178"/>
      <c r="D54" s="85"/>
      <c r="E54" s="80"/>
      <c r="F54" s="80"/>
      <c r="G54" s="80"/>
      <c r="H54" s="80"/>
      <c r="I54" s="5"/>
    </row>
    <row r="55" spans="1:9" ht="15.75">
      <c r="A55" s="80"/>
      <c r="B55" s="80"/>
      <c r="C55" s="176"/>
      <c r="D55" s="85"/>
      <c r="E55" s="80"/>
      <c r="F55" s="80"/>
      <c r="G55" s="80"/>
      <c r="H55" s="80"/>
      <c r="I55" s="5"/>
    </row>
    <row r="56" spans="1:9" ht="15.75">
      <c r="A56" s="85"/>
      <c r="B56" s="85"/>
      <c r="C56" s="85"/>
      <c r="D56" s="85"/>
      <c r="E56" s="80"/>
      <c r="F56" s="80"/>
      <c r="G56" s="80"/>
      <c r="H56" s="80"/>
      <c r="I56" s="5"/>
    </row>
    <row r="57" spans="1:9" ht="15.75">
      <c r="A57" s="85"/>
      <c r="B57" s="85"/>
      <c r="C57" s="85"/>
      <c r="D57" s="85"/>
      <c r="E57" s="80"/>
      <c r="F57" s="80"/>
      <c r="G57" s="80"/>
      <c r="H57" s="80"/>
      <c r="I57" s="5"/>
    </row>
    <row r="58" spans="1:9" ht="15.75">
      <c r="A58" s="85"/>
      <c r="B58" s="85"/>
      <c r="C58" s="85"/>
      <c r="D58" s="85"/>
      <c r="E58" s="80"/>
      <c r="F58" s="80"/>
      <c r="G58" s="80"/>
      <c r="H58" s="80"/>
      <c r="I58" s="5"/>
    </row>
    <row r="59" spans="1:9" ht="15.75">
      <c r="A59" s="85"/>
      <c r="B59" s="85"/>
      <c r="C59" s="85"/>
      <c r="D59" s="178"/>
      <c r="E59" s="80"/>
      <c r="F59" s="80"/>
      <c r="G59" s="80"/>
      <c r="H59" s="80"/>
      <c r="I59" s="5"/>
    </row>
    <row r="60" spans="1:9" ht="15.75">
      <c r="A60" s="85"/>
      <c r="B60" s="85"/>
      <c r="C60" s="85"/>
      <c r="D60" s="80"/>
      <c r="E60" s="80"/>
      <c r="F60" s="80"/>
      <c r="G60" s="80"/>
      <c r="H60" s="80"/>
      <c r="I60" s="5"/>
    </row>
    <row r="61" spans="1:9" ht="15.75">
      <c r="A61" s="129"/>
      <c r="B61" s="129"/>
      <c r="C61" s="129"/>
      <c r="D61" s="6"/>
      <c r="E61" s="6"/>
      <c r="F61" s="6"/>
      <c r="G61" s="6"/>
      <c r="H61" s="6"/>
    </row>
    <row r="62" spans="1:9">
      <c r="A62" s="395"/>
      <c r="B62" s="395"/>
      <c r="C62" s="395"/>
    </row>
    <row r="63" spans="1:9">
      <c r="A63" s="4"/>
      <c r="B63" s="4"/>
    </row>
  </sheetData>
  <sheetProtection password="CC6F" sheet="1" objects="1" scenarios="1" selectLockedCells="1"/>
  <mergeCells count="42">
    <mergeCell ref="A2:B2"/>
    <mergeCell ref="S1:U1"/>
    <mergeCell ref="P1:R1"/>
    <mergeCell ref="C2:E2"/>
    <mergeCell ref="A1:F1"/>
    <mergeCell ref="A3:B3"/>
    <mergeCell ref="C4:E4"/>
    <mergeCell ref="A6:C6"/>
    <mergeCell ref="A5:C5"/>
    <mergeCell ref="E19:F19"/>
    <mergeCell ref="D3:E3"/>
    <mergeCell ref="A11:C11"/>
    <mergeCell ref="A10:C10"/>
    <mergeCell ref="A12:C12"/>
    <mergeCell ref="A7:C7"/>
    <mergeCell ref="E9:F9"/>
    <mergeCell ref="A9:C9"/>
    <mergeCell ref="A8:C8"/>
    <mergeCell ref="A13:C13"/>
    <mergeCell ref="A14:C14"/>
    <mergeCell ref="E13:F13"/>
    <mergeCell ref="A16:C16"/>
    <mergeCell ref="A21:C21"/>
    <mergeCell ref="E16:F16"/>
    <mergeCell ref="A15:C15"/>
    <mergeCell ref="A17:C17"/>
    <mergeCell ref="A18:C18"/>
    <mergeCell ref="A20:B20"/>
    <mergeCell ref="A62:C62"/>
    <mergeCell ref="A31:C31"/>
    <mergeCell ref="A19:C19"/>
    <mergeCell ref="A26:B26"/>
    <mergeCell ref="A27:B27"/>
    <mergeCell ref="A28:B28"/>
    <mergeCell ref="A30:B30"/>
    <mergeCell ref="A32:B32"/>
    <mergeCell ref="A23:B23"/>
    <mergeCell ref="A24:B24"/>
    <mergeCell ref="A25:B25"/>
    <mergeCell ref="A46:C46"/>
    <mergeCell ref="A39:C39"/>
    <mergeCell ref="A29:B29"/>
  </mergeCells>
  <phoneticPr fontId="0" type="noConversion"/>
  <conditionalFormatting sqref="E10:E12">
    <cfRule type="containsText" dxfId="158" priority="13" operator="containsText" text="сформирован">
      <formula>NOT(ISERROR(SEARCH("сформирован",E10)))</formula>
    </cfRule>
    <cfRule type="containsText" dxfId="157" priority="14" operator="containsText" text="в стадии формирования">
      <formula>NOT(ISERROR(SEARCH("в стадии формирования",E10)))</formula>
    </cfRule>
    <cfRule type="containsText" dxfId="156" priority="15" operator="containsText" text="не сформирован">
      <formula>NOT(ISERROR(SEARCH("не сформирован",E10)))</formula>
    </cfRule>
    <cfRule type="containsText" dxfId="155" priority="31" operator="containsText" text="сниженный">
      <formula>NOT(ISERROR(SEARCH("сниженный",E10)))</formula>
    </cfRule>
    <cfRule type="containsText" dxfId="154" priority="32" operator="containsText" text="высокий">
      <formula>NOT(ISERROR(SEARCH("высокий",E10)))</formula>
    </cfRule>
    <cfRule type="containsText" dxfId="153" priority="33" operator="containsText" text="норма">
      <formula>NOT(ISERROR(SEARCH("норма",E10)))</formula>
    </cfRule>
    <cfRule type="containsText" dxfId="152" priority="34" operator="containsText" text="низкий">
      <formula>NOT(ISERROR(SEARCH("низкий",E10)))</formula>
    </cfRule>
    <cfRule type="containsText" dxfId="151" priority="38" stopIfTrue="1" operator="containsText" text="ниже среднего">
      <formula>NOT(ISERROR(SEARCH("ниже среднего",E10)))</formula>
    </cfRule>
    <cfRule type="containsText" dxfId="150" priority="112" operator="containsText" text="низкий">
      <formula>NOT(ISERROR(SEARCH("низкий",E10)))</formula>
    </cfRule>
    <cfRule type="containsText" dxfId="149" priority="113" operator="containsText" text="норма">
      <formula>NOT(ISERROR(SEARCH("норма",E10)))</formula>
    </cfRule>
    <cfRule type="containsText" dxfId="148" priority="114" operator="containsText" text="высокий">
      <formula>NOT(ISERROR(SEARCH("высокий",E10)))</formula>
    </cfRule>
    <cfRule type="containsText" dxfId="147" priority="115" operator="containsText" text="норма">
      <formula>NOT(ISERROR(SEARCH("норма",E10)))</formula>
    </cfRule>
  </conditionalFormatting>
  <conditionalFormatting sqref="E14:E18 E10:E12">
    <cfRule type="containsText" dxfId="146" priority="87" operator="containsText" text="низкий">
      <formula>NOT(ISERROR(SEARCH("низкий",E10)))</formula>
    </cfRule>
    <cfRule type="containsText" dxfId="145" priority="88" operator="containsText" text="низкий">
      <formula>NOT(ISERROR(SEARCH("низкий",E10)))</formula>
    </cfRule>
    <cfRule type="containsText" dxfId="144" priority="89" operator="containsText" text="норма">
      <formula>NOT(ISERROR(SEARCH("норма",E10)))</formula>
    </cfRule>
    <cfRule type="containsText" dxfId="143" priority="90" operator="containsText" text="высокий">
      <formula>NOT(ISERROR(SEARCH("высокий",E10)))</formula>
    </cfRule>
  </conditionalFormatting>
  <conditionalFormatting sqref="E14:E18">
    <cfRule type="containsText" dxfId="142" priority="39" stopIfTrue="1" operator="containsText" text="низкий">
      <formula>NOT(ISERROR(SEARCH("низкий",E14)))</formula>
    </cfRule>
    <cfRule type="containsText" dxfId="141" priority="40" stopIfTrue="1" operator="containsText" text="норма">
      <formula>NOT(ISERROR(SEARCH("норма",E14)))</formula>
    </cfRule>
    <cfRule type="containsText" dxfId="140" priority="41" stopIfTrue="1" operator="containsText" text="высокий">
      <formula>NOT(ISERROR(SEARCH("высокий",E14)))</formula>
    </cfRule>
    <cfRule type="containsText" dxfId="139" priority="42" stopIfTrue="1" operator="containsText" text="очень высокий">
      <formula>NOT(ISERROR(SEARCH("очень высокий",E14)))</formula>
    </cfRule>
    <cfRule type="containsText" dxfId="138" priority="44" stopIfTrue="1" operator="containsText" text="низкий">
      <formula>NOT(ISERROR(SEARCH("низкий",E14)))</formula>
    </cfRule>
    <cfRule type="containsText" dxfId="137" priority="45" stopIfTrue="1" operator="containsText" text="сниженный">
      <formula>NOT(ISERROR(SEARCH("сниженный",E14)))</formula>
    </cfRule>
    <cfRule type="containsText" dxfId="136" priority="46" stopIfTrue="1" operator="containsText" text="норма">
      <formula>NOT(ISERROR(SEARCH("норма",E14)))</formula>
    </cfRule>
    <cfRule type="containsText" dxfId="135" priority="47" stopIfTrue="1" operator="containsText" text="высокий">
      <formula>NOT(ISERROR(SEARCH("высокий",E14)))</formula>
    </cfRule>
    <cfRule type="containsText" dxfId="134" priority="81" operator="containsText" text="низкий">
      <formula>NOT(ISERROR(SEARCH("низкий",E14)))</formula>
    </cfRule>
    <cfRule type="containsText" dxfId="133" priority="82" operator="containsText" text="средний">
      <formula>NOT(ISERROR(SEARCH("средний",E14)))</formula>
    </cfRule>
    <cfRule type="containsText" dxfId="132" priority="83" operator="containsText" text="норма">
      <formula>NOT(ISERROR(SEARCH("норма",E14)))</formula>
    </cfRule>
    <cfRule type="containsText" dxfId="131" priority="84" operator="containsText" text="высокий">
      <formula>NOT(ISERROR(SEARCH("высокий",E14)))</formula>
    </cfRule>
  </conditionalFormatting>
  <conditionalFormatting sqref="E14:E18">
    <cfRule type="containsText" dxfId="130" priority="74" operator="containsText" text="нужна консуль">
      <formula>NOT(ISERROR(SEARCH("нужна консуль",E14)))</formula>
    </cfRule>
    <cfRule type="containsText" dxfId="129" priority="75" operator="containsText" text="средний">
      <formula>NOT(ISERROR(SEARCH("средний",E14)))</formula>
    </cfRule>
    <cfRule type="containsText" dxfId="128" priority="76" operator="containsText" text="норма">
      <formula>NOT(ISERROR(SEARCH("норма",E14)))</formula>
    </cfRule>
    <cfRule type="containsText" dxfId="127" priority="77" operator="containsText" text="высокий">
      <formula>NOT(ISERROR(SEARCH("высокий",E14)))</formula>
    </cfRule>
  </conditionalFormatting>
  <conditionalFormatting sqref="A21:C21 D14:E18 B14:C14 A16:E16 B19:D19 E19:E21 B7:E7 D6:E6 A6:A9 A13:A20 D8:E8 D10:E12 A11:C11">
    <cfRule type="containsText" dxfId="126" priority="50" stopIfTrue="1" operator="containsText" text="низкий">
      <formula>NOT(ISERROR(SEARCH("низкий",A6)))</formula>
    </cfRule>
    <cfRule type="containsText" dxfId="125" priority="51" stopIfTrue="1" operator="containsText" text="средний">
      <formula>NOT(ISERROR(SEARCH("средний",A6)))</formula>
    </cfRule>
    <cfRule type="containsText" dxfId="124" priority="52" stopIfTrue="1" operator="containsText" text="высокий">
      <formula>NOT(ISERROR(SEARCH("высокий",A6)))</formula>
    </cfRule>
  </conditionalFormatting>
  <conditionalFormatting sqref="E6:E8">
    <cfRule type="containsText" dxfId="123" priority="16" operator="containsText" text="сформирован">
      <formula>NOT(ISERROR(SEARCH("сформирован",E6)))</formula>
    </cfRule>
    <cfRule type="containsText" dxfId="122" priority="17" operator="containsText" text="в стадии формирования">
      <formula>NOT(ISERROR(SEARCH("в стадии формирования",E6)))</formula>
    </cfRule>
    <cfRule type="containsText" dxfId="121" priority="18" operator="containsText" text="не сформирован">
      <formula>NOT(ISERROR(SEARCH("не сформирован",E6)))</formula>
    </cfRule>
    <cfRule type="containsText" dxfId="120" priority="35" operator="containsText" text="высокий">
      <formula>NOT(ISERROR(SEARCH("высокий",E6)))</formula>
    </cfRule>
    <cfRule type="containsText" dxfId="119" priority="36" operator="containsText" text="норма">
      <formula>NOT(ISERROR(SEARCH("норма",E6)))</formula>
    </cfRule>
    <cfRule type="containsText" dxfId="118" priority="37" operator="containsText" text="низкий">
      <formula>NOT(ISERROR(SEARCH("низкий",E6)))</formula>
    </cfRule>
    <cfRule type="containsText" dxfId="117" priority="43" stopIfTrue="1" operator="containsText" text="норма">
      <formula>NOT(ISERROR(SEARCH("норма",E6)))</formula>
    </cfRule>
    <cfRule type="containsText" dxfId="116" priority="48" stopIfTrue="1" operator="containsText" text="низкий">
      <formula>NOT(ISERROR(SEARCH("низкий",E6)))</formula>
    </cfRule>
    <cfRule type="containsText" dxfId="115" priority="49" stopIfTrue="1" operator="containsText" text="норма">
      <formula>NOT(ISERROR(SEARCH("норма",E6)))</formula>
    </cfRule>
  </conditionalFormatting>
  <conditionalFormatting sqref="E16">
    <cfRule type="containsText" dxfId="114" priority="29" operator="containsText" text="высокий">
      <formula>NOT(ISERROR(SEARCH("высокий",E16)))</formula>
    </cfRule>
    <cfRule type="containsText" dxfId="113" priority="30" operator="containsText" text="низкий">
      <formula>NOT(ISERROR(SEARCH("низкий",E16)))</formula>
    </cfRule>
  </conditionalFormatting>
  <conditionalFormatting sqref="E14:E15">
    <cfRule type="containsText" dxfId="112" priority="10" operator="containsText" text="сформирован">
      <formula>NOT(ISERROR(SEARCH("сформирован",E14)))</formula>
    </cfRule>
    <cfRule type="containsText" dxfId="111" priority="11" operator="containsText" text="в стадии формирования">
      <formula>NOT(ISERROR(SEARCH("в стадии формирования",E14)))</formula>
    </cfRule>
    <cfRule type="containsText" dxfId="110" priority="12" operator="containsText" text="не сформирован">
      <formula>NOT(ISERROR(SEARCH("не сформирован",E14)))</formula>
    </cfRule>
    <cfRule type="containsText" dxfId="109" priority="22" operator="containsText" text="высокий">
      <formula>NOT(ISERROR(SEARCH("высокий",E14)))</formula>
    </cfRule>
    <cfRule type="containsText" dxfId="108" priority="23" operator="containsText" text="норма">
      <formula>NOT(ISERROR(SEARCH("норма",E14)))</formula>
    </cfRule>
    <cfRule type="containsText" dxfId="107" priority="24" operator="containsText" text="низкий">
      <formula>NOT(ISERROR(SEARCH("низкий",E14)))</formula>
    </cfRule>
    <cfRule type="containsText" dxfId="106" priority="25" operator="containsText" text="очень высокий">
      <formula>NOT(ISERROR(SEARCH("очень высокий",E14)))</formula>
    </cfRule>
    <cfRule type="containsText" dxfId="105" priority="26" operator="containsText" text="ниже нормы">
      <formula>NOT(ISERROR(SEARCH("ниже нормы",E14)))</formula>
    </cfRule>
    <cfRule type="containsText" dxfId="104" priority="27" operator="containsText" text="очень высокий">
      <formula>NOT(ISERROR(SEARCH("очень высокий",E14)))</formula>
    </cfRule>
    <cfRule type="containsText" dxfId="103" priority="28" operator="containsText" text="очень высокий">
      <formula>NOT(ISERROR(SEARCH("очень высокий",E14)))</formula>
    </cfRule>
  </conditionalFormatting>
  <conditionalFormatting sqref="E19">
    <cfRule type="containsText" dxfId="102" priority="19" operator="containsText" text="высокий">
      <formula>NOT(ISERROR(SEARCH("высокий",E19)))</formula>
    </cfRule>
    <cfRule type="containsText" dxfId="101" priority="20" operator="containsText" text="норма">
      <formula>NOT(ISERROR(SEARCH("норма",E19)))</formula>
    </cfRule>
    <cfRule type="containsText" dxfId="100" priority="21" operator="containsText" text="низкий">
      <formula>NOT(ISERROR(SEARCH("низкий",E19)))</formula>
    </cfRule>
  </conditionalFormatting>
  <conditionalFormatting sqref="E17:E18 E20:E21">
    <cfRule type="containsText" dxfId="99" priority="7" operator="containsText" text="сформирован">
      <formula>NOT(ISERROR(SEARCH("сформирован",E17)))</formula>
    </cfRule>
    <cfRule type="containsText" dxfId="98" priority="8" operator="containsText" text="в стадии формирования">
      <formula>NOT(ISERROR(SEARCH("в стадии формирования",E17)))</formula>
    </cfRule>
    <cfRule type="containsText" dxfId="97" priority="9" operator="containsText" text="не сформирован">
      <formula>NOT(ISERROR(SEARCH("не сформирован",E17)))</formula>
    </cfRule>
  </conditionalFormatting>
  <conditionalFormatting sqref="E5:F21">
    <cfRule type="containsText" dxfId="96" priority="1" operator="containsText" text="не сформирован">
      <formula>NOT(ISERROR(SEARCH("не сформирован",E5)))</formula>
    </cfRule>
    <cfRule type="containsText" dxfId="95" priority="2" operator="containsText" text="в стадии формирования">
      <formula>NOT(ISERROR(SEARCH("в стадии формирования",E5)))</formula>
    </cfRule>
    <cfRule type="containsText" dxfId="94" priority="3" operator="containsText" text="сформирован">
      <formula>NOT(ISERROR(SEARCH("сформирован",E5)))</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24" t="s">
        <v>12</v>
      </c>
      <c r="B1" s="424"/>
      <c r="C1" s="424"/>
      <c r="D1" s="424" t="s">
        <v>68</v>
      </c>
      <c r="E1" s="424"/>
      <c r="F1" s="424"/>
      <c r="G1" s="424" t="s">
        <v>67</v>
      </c>
      <c r="H1" s="424"/>
      <c r="I1" s="424"/>
      <c r="J1" s="424" t="s">
        <v>87</v>
      </c>
      <c r="K1" s="424"/>
      <c r="L1" s="424"/>
      <c r="M1" s="421" t="s">
        <v>107</v>
      </c>
      <c r="N1" s="422"/>
      <c r="O1" s="423"/>
    </row>
    <row r="2" spans="1:16" ht="47.25">
      <c r="A2" s="27" t="s">
        <v>4</v>
      </c>
      <c r="B2" s="28" t="s">
        <v>13</v>
      </c>
      <c r="C2" s="35" t="s">
        <v>14</v>
      </c>
      <c r="D2" s="38" t="s">
        <v>33</v>
      </c>
      <c r="E2" s="26" t="s">
        <v>34</v>
      </c>
      <c r="F2" s="39" t="s">
        <v>35</v>
      </c>
      <c r="G2" s="27" t="s">
        <v>33</v>
      </c>
      <c r="H2" s="28" t="s">
        <v>51</v>
      </c>
      <c r="I2" s="42" t="s">
        <v>14</v>
      </c>
      <c r="J2" s="27" t="s">
        <v>33</v>
      </c>
      <c r="K2" s="48" t="s">
        <v>51</v>
      </c>
      <c r="L2" s="29" t="s">
        <v>69</v>
      </c>
      <c r="M2" s="27" t="s">
        <v>33</v>
      </c>
      <c r="N2" s="28" t="s">
        <v>51</v>
      </c>
      <c r="O2" s="42" t="s">
        <v>14</v>
      </c>
      <c r="P2" s="5"/>
    </row>
    <row r="3" spans="1:16" ht="189">
      <c r="A3" s="30" t="s">
        <v>15</v>
      </c>
      <c r="B3" s="20" t="s">
        <v>16</v>
      </c>
      <c r="C3" s="36" t="s">
        <v>17</v>
      </c>
      <c r="D3" s="30" t="s">
        <v>36</v>
      </c>
      <c r="E3" s="20" t="s">
        <v>37</v>
      </c>
      <c r="F3" s="36" t="s">
        <v>38</v>
      </c>
      <c r="G3" s="43" t="s">
        <v>52</v>
      </c>
      <c r="H3" s="21" t="s">
        <v>53</v>
      </c>
      <c r="I3" s="44" t="s">
        <v>54</v>
      </c>
      <c r="J3" s="30" t="s">
        <v>70</v>
      </c>
      <c r="K3" s="20" t="s">
        <v>71</v>
      </c>
      <c r="L3" s="31" t="s">
        <v>72</v>
      </c>
      <c r="M3" s="49" t="s">
        <v>89</v>
      </c>
      <c r="N3" s="22" t="s">
        <v>105</v>
      </c>
      <c r="O3" s="50" t="s">
        <v>106</v>
      </c>
      <c r="P3" s="5"/>
    </row>
    <row r="4" spans="1:16" ht="141.75">
      <c r="A4" s="30" t="s">
        <v>18</v>
      </c>
      <c r="B4" s="20" t="s">
        <v>19</v>
      </c>
      <c r="C4" s="36" t="s">
        <v>20</v>
      </c>
      <c r="D4" s="30" t="s">
        <v>39</v>
      </c>
      <c r="E4" s="20" t="s">
        <v>40</v>
      </c>
      <c r="F4" s="36" t="s">
        <v>41</v>
      </c>
      <c r="G4" s="43" t="s">
        <v>55</v>
      </c>
      <c r="H4" s="20" t="s">
        <v>56</v>
      </c>
      <c r="I4" s="44" t="s">
        <v>110</v>
      </c>
      <c r="J4" s="30" t="s">
        <v>73</v>
      </c>
      <c r="K4" s="20" t="s">
        <v>74</v>
      </c>
      <c r="L4" s="31" t="s">
        <v>75</v>
      </c>
      <c r="M4" s="49" t="s">
        <v>90</v>
      </c>
      <c r="N4" s="22" t="s">
        <v>103</v>
      </c>
      <c r="O4" s="51" t="s">
        <v>104</v>
      </c>
      <c r="P4" s="5"/>
    </row>
    <row r="5" spans="1:16" ht="204.75">
      <c r="A5" s="30" t="s">
        <v>21</v>
      </c>
      <c r="B5" s="20" t="s">
        <v>22</v>
      </c>
      <c r="C5" s="36" t="s">
        <v>23</v>
      </c>
      <c r="D5" s="30" t="s">
        <v>42</v>
      </c>
      <c r="E5" s="20" t="s">
        <v>43</v>
      </c>
      <c r="F5" s="36" t="s">
        <v>44</v>
      </c>
      <c r="G5" s="43" t="s">
        <v>57</v>
      </c>
      <c r="H5" s="21" t="s">
        <v>58</v>
      </c>
      <c r="I5" s="44" t="s">
        <v>59</v>
      </c>
      <c r="J5" s="30" t="s">
        <v>76</v>
      </c>
      <c r="K5" s="20" t="s">
        <v>77</v>
      </c>
      <c r="L5" s="31" t="s">
        <v>78</v>
      </c>
      <c r="M5" s="52" t="s">
        <v>91</v>
      </c>
      <c r="N5" s="22" t="s">
        <v>101</v>
      </c>
      <c r="O5" s="53" t="s">
        <v>102</v>
      </c>
      <c r="P5" s="5"/>
    </row>
    <row r="6" spans="1:16" ht="157.5">
      <c r="A6" s="30" t="s">
        <v>24</v>
      </c>
      <c r="B6" s="20" t="s">
        <v>25</v>
      </c>
      <c r="C6" s="36" t="s">
        <v>26</v>
      </c>
      <c r="D6" s="30" t="s">
        <v>45</v>
      </c>
      <c r="E6" s="20" t="s">
        <v>46</v>
      </c>
      <c r="F6" s="36" t="s">
        <v>47</v>
      </c>
      <c r="G6" s="30" t="s">
        <v>60</v>
      </c>
      <c r="H6" s="21" t="s">
        <v>61</v>
      </c>
      <c r="I6" s="44" t="s">
        <v>109</v>
      </c>
      <c r="J6" s="30" t="s">
        <v>79</v>
      </c>
      <c r="K6" s="20" t="s">
        <v>80</v>
      </c>
      <c r="L6" s="31" t="s">
        <v>81</v>
      </c>
      <c r="M6" s="54" t="s">
        <v>92</v>
      </c>
      <c r="N6" s="22" t="s">
        <v>88</v>
      </c>
      <c r="O6" s="53" t="s">
        <v>93</v>
      </c>
      <c r="P6" s="5"/>
    </row>
    <row r="7" spans="1:16" ht="126" customHeight="1" thickBot="1">
      <c r="A7" s="30" t="s">
        <v>27</v>
      </c>
      <c r="B7" s="20" t="s">
        <v>28</v>
      </c>
      <c r="C7" s="36" t="s">
        <v>29</v>
      </c>
      <c r="D7" s="32" t="s">
        <v>48</v>
      </c>
      <c r="E7" s="33" t="s">
        <v>49</v>
      </c>
      <c r="F7" s="40" t="s">
        <v>50</v>
      </c>
      <c r="G7" s="43" t="s">
        <v>62</v>
      </c>
      <c r="H7" s="21" t="s">
        <v>63</v>
      </c>
      <c r="I7" s="44" t="s">
        <v>108</v>
      </c>
      <c r="J7" s="30" t="s">
        <v>82</v>
      </c>
      <c r="K7" s="20" t="s">
        <v>83</v>
      </c>
      <c r="L7" s="31" t="s">
        <v>84</v>
      </c>
      <c r="M7" s="54" t="s">
        <v>94</v>
      </c>
      <c r="N7" s="22" t="s">
        <v>99</v>
      </c>
      <c r="O7" s="53" t="s">
        <v>98</v>
      </c>
      <c r="P7" s="5"/>
    </row>
    <row r="8" spans="1:16" ht="189.75" thickBot="1">
      <c r="A8" s="32" t="s">
        <v>30</v>
      </c>
      <c r="B8" s="33" t="s">
        <v>31</v>
      </c>
      <c r="C8" s="34" t="s">
        <v>32</v>
      </c>
      <c r="D8" s="37"/>
      <c r="E8" s="6"/>
      <c r="F8" s="41"/>
      <c r="G8" s="45" t="s">
        <v>64</v>
      </c>
      <c r="H8" s="46" t="s">
        <v>65</v>
      </c>
      <c r="I8" s="47" t="s">
        <v>66</v>
      </c>
      <c r="J8" s="32" t="s">
        <v>85</v>
      </c>
      <c r="K8" s="33" t="s">
        <v>86</v>
      </c>
      <c r="L8" s="34" t="s">
        <v>100</v>
      </c>
      <c r="M8" s="55" t="s">
        <v>95</v>
      </c>
      <c r="N8" s="56" t="s">
        <v>96</v>
      </c>
      <c r="O8" s="57" t="s">
        <v>97</v>
      </c>
      <c r="P8" s="5"/>
    </row>
    <row r="9" spans="1:16" ht="15" customHeight="1">
      <c r="A9" s="6"/>
      <c r="B9" s="6"/>
      <c r="C9" s="6"/>
      <c r="G9" s="6"/>
      <c r="H9" s="6"/>
      <c r="I9" s="6"/>
      <c r="J9" s="6"/>
      <c r="K9" s="6"/>
      <c r="L9" s="6"/>
      <c r="M9" s="23"/>
      <c r="N9" s="24"/>
      <c r="O9" s="25"/>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T39"/>
  <sheetViews>
    <sheetView topLeftCell="A13" zoomScale="60" zoomScaleNormal="60" workbookViewId="0">
      <selection activeCell="Q32" sqref="Q4:Q32"/>
    </sheetView>
  </sheetViews>
  <sheetFormatPr defaultColWidth="9.140625" defaultRowHeight="15"/>
  <cols>
    <col min="1" max="1" width="9.140625" style="97"/>
    <col min="2" max="2" width="22.5703125" style="97" customWidth="1"/>
    <col min="3" max="19" width="9.140625" style="97"/>
    <col min="20" max="16384" width="9.140625" style="107"/>
  </cols>
  <sheetData>
    <row r="1" spans="1:20">
      <c r="A1" s="281" t="s">
        <v>118</v>
      </c>
      <c r="B1" s="281"/>
      <c r="C1" s="281"/>
      <c r="D1" s="281"/>
      <c r="E1" s="281"/>
      <c r="F1" s="281"/>
      <c r="G1" s="281"/>
      <c r="H1" s="281"/>
      <c r="I1" s="281"/>
      <c r="J1" s="281"/>
      <c r="K1" s="281"/>
      <c r="L1" s="281"/>
      <c r="M1" s="281"/>
      <c r="N1" s="281"/>
      <c r="O1" s="281"/>
      <c r="P1" s="281"/>
      <c r="Q1" s="281"/>
      <c r="R1" s="281"/>
      <c r="S1" s="281"/>
    </row>
    <row r="2" spans="1:20" ht="60.75" customHeight="1">
      <c r="A2" s="284" t="str">
        <f>список!A1</f>
        <v>№</v>
      </c>
      <c r="B2" s="286" t="str">
        <f>список!B1</f>
        <v>Фамилия, имя воспитанника</v>
      </c>
      <c r="C2" s="284" t="str">
        <f>список!C1</f>
        <v>дата</v>
      </c>
      <c r="D2" s="282" t="s">
        <v>119</v>
      </c>
      <c r="E2" s="282"/>
      <c r="F2" s="282"/>
      <c r="G2" s="282"/>
      <c r="H2" s="282"/>
      <c r="I2" s="282"/>
      <c r="J2" s="282"/>
      <c r="K2" s="282"/>
      <c r="L2" s="282"/>
      <c r="M2" s="283" t="s">
        <v>120</v>
      </c>
      <c r="N2" s="283"/>
      <c r="O2" s="283"/>
      <c r="P2" s="283"/>
      <c r="Q2" s="282" t="s">
        <v>121</v>
      </c>
      <c r="R2" s="282"/>
      <c r="S2" s="282"/>
    </row>
    <row r="3" spans="1:20" ht="174" customHeight="1" thickBot="1">
      <c r="A3" s="285"/>
      <c r="B3" s="287"/>
      <c r="C3" s="285"/>
      <c r="D3" s="174" t="s">
        <v>156</v>
      </c>
      <c r="E3" s="174" t="s">
        <v>157</v>
      </c>
      <c r="F3" s="174" t="s">
        <v>158</v>
      </c>
      <c r="G3" s="174" t="s">
        <v>159</v>
      </c>
      <c r="H3" s="174" t="s">
        <v>160</v>
      </c>
      <c r="I3" s="174" t="s">
        <v>161</v>
      </c>
      <c r="J3" s="174" t="s">
        <v>162</v>
      </c>
      <c r="K3" s="288"/>
      <c r="L3" s="289"/>
      <c r="M3" s="174" t="s">
        <v>163</v>
      </c>
      <c r="N3" s="215" t="s">
        <v>206</v>
      </c>
      <c r="O3" s="290"/>
      <c r="P3" s="291"/>
      <c r="Q3" s="174" t="s">
        <v>164</v>
      </c>
      <c r="R3" s="292"/>
      <c r="S3" s="293"/>
    </row>
    <row r="4" spans="1:20">
      <c r="A4" s="97">
        <f>список!A2</f>
        <v>1</v>
      </c>
      <c r="B4" s="152" t="str">
        <f>IF(список!B2="","",список!B2)</f>
        <v/>
      </c>
      <c r="C4" s="97" t="str">
        <f>IF(список!C2="","",список!C2)</f>
        <v/>
      </c>
      <c r="D4" s="194"/>
      <c r="E4" s="194"/>
      <c r="F4" s="194"/>
      <c r="G4" s="194"/>
      <c r="H4" s="194"/>
      <c r="I4" s="194"/>
      <c r="J4" s="194"/>
      <c r="K4" s="160" t="str">
        <f>IF(D4="","",IF(E4="","",IF(F4="","",IF(G4="","",IF(H4="","",IF(I4="","",IF(J4="","",SUM(D4:J4)/7)))))))</f>
        <v/>
      </c>
      <c r="L4" s="156" t="str">
        <f>IF(K4="","",IF(K4&gt;1.5,"сформирован",IF(K4&lt;0.5,"не сформирован", "в стадии формирования")))</f>
        <v/>
      </c>
      <c r="M4" s="194"/>
      <c r="N4" s="194"/>
      <c r="O4" s="253" t="str">
        <f>IF(M4="","",IF(N4="","",SUM(M4:N4)/2))</f>
        <v/>
      </c>
      <c r="P4" s="157" t="str">
        <f>IF(O4="","",IF(O4&gt;1.5,"сформирован",IF(O4&lt;0.5,"не сформирован","в стадии формирования")))</f>
        <v/>
      </c>
      <c r="Q4" s="194"/>
      <c r="R4" s="160" t="str">
        <f>IF(Q4="","",(SUM(Q4:Q4)/1))</f>
        <v/>
      </c>
      <c r="S4" s="156" t="str">
        <f>IF(R4="","",IF(R4&gt;1.5,"сформирован",IF(R4&lt;0.5,"не сформирован", "в стадии формирования")))</f>
        <v/>
      </c>
      <c r="T4" s="159"/>
    </row>
    <row r="5" spans="1:20">
      <c r="A5" s="97">
        <f>список!A3</f>
        <v>2</v>
      </c>
      <c r="B5" s="152" t="str">
        <f>IF(список!B3="","",список!B3)</f>
        <v/>
      </c>
      <c r="C5" s="97" t="str">
        <f>IF(список!C3="","",список!C3)</f>
        <v/>
      </c>
      <c r="D5" s="196"/>
      <c r="E5" s="196"/>
      <c r="F5" s="196"/>
      <c r="G5" s="196"/>
      <c r="H5" s="196"/>
      <c r="I5" s="196"/>
      <c r="J5" s="196"/>
      <c r="K5" s="161" t="str">
        <f t="shared" ref="K5:K38" si="0">IF(D5="","",IF(E5="","",IF(F5="","",IF(G5="","",IF(H5="","",IF(I5="","",IF(J5="","",SUM(D5:J5)/7)))))))</f>
        <v/>
      </c>
      <c r="L5" s="150" t="str">
        <f t="shared" ref="L5:L38" si="1">IF(K5="","",IF(K5&gt;1.5,"сформирован",IF(K5&lt;0.5,"не сформирован", "в стадии формирования")))</f>
        <v/>
      </c>
      <c r="M5" s="196"/>
      <c r="N5" s="196"/>
      <c r="O5" s="254" t="str">
        <f t="shared" ref="O5:O38" si="2">IF(M5="","",IF(N5="","",SUM(M5:N5)/2))</f>
        <v/>
      </c>
      <c r="P5" s="158" t="str">
        <f t="shared" ref="P5:P38" si="3">IF(O5="","",IF(O5&gt;1.5,"сформирован",IF(O5&lt;0.5,"не сформирован","в стадии формирования")))</f>
        <v/>
      </c>
      <c r="Q5" s="196"/>
      <c r="R5" s="161" t="str">
        <f t="shared" ref="R5:R38" si="4">IF(Q5="","",(SUM(Q5:Q5)/1))</f>
        <v/>
      </c>
      <c r="S5" s="150" t="str">
        <f t="shared" ref="S5:S38" si="5">IF(R5="","",IF(R5&gt;1.5,"сформирован",IF(R5&lt;0.5,"не сформирован", "в стадии формирования")))</f>
        <v/>
      </c>
      <c r="T5" s="159"/>
    </row>
    <row r="6" spans="1:20">
      <c r="A6" s="97">
        <f>список!A4</f>
        <v>3</v>
      </c>
      <c r="B6" s="152" t="str">
        <f>IF(список!B4="","",список!B4)</f>
        <v/>
      </c>
      <c r="C6" s="97" t="str">
        <f>IF(список!C4="","",список!C4)</f>
        <v/>
      </c>
      <c r="D6" s="196"/>
      <c r="E6" s="196"/>
      <c r="F6" s="196"/>
      <c r="G6" s="196"/>
      <c r="H6" s="196"/>
      <c r="I6" s="196"/>
      <c r="J6" s="196"/>
      <c r="K6" s="161" t="str">
        <f t="shared" si="0"/>
        <v/>
      </c>
      <c r="L6" s="150" t="str">
        <f t="shared" si="1"/>
        <v/>
      </c>
      <c r="M6" s="196"/>
      <c r="N6" s="196"/>
      <c r="O6" s="254" t="str">
        <f t="shared" si="2"/>
        <v/>
      </c>
      <c r="P6" s="158" t="str">
        <f t="shared" si="3"/>
        <v/>
      </c>
      <c r="Q6" s="196"/>
      <c r="R6" s="161" t="str">
        <f t="shared" si="4"/>
        <v/>
      </c>
      <c r="S6" s="150" t="str">
        <f t="shared" si="5"/>
        <v/>
      </c>
      <c r="T6" s="159"/>
    </row>
    <row r="7" spans="1:20">
      <c r="A7" s="97">
        <f>список!A5</f>
        <v>4</v>
      </c>
      <c r="B7" s="152" t="str">
        <f>IF(список!B5="","",список!B5)</f>
        <v/>
      </c>
      <c r="C7" s="97" t="str">
        <f>IF(список!C5="","",список!C5)</f>
        <v/>
      </c>
      <c r="D7" s="196"/>
      <c r="E7" s="196"/>
      <c r="F7" s="196"/>
      <c r="G7" s="196"/>
      <c r="H7" s="196"/>
      <c r="I7" s="196"/>
      <c r="J7" s="196"/>
      <c r="K7" s="161" t="str">
        <f t="shared" si="0"/>
        <v/>
      </c>
      <c r="L7" s="150" t="str">
        <f t="shared" si="1"/>
        <v/>
      </c>
      <c r="M7" s="196"/>
      <c r="N7" s="196"/>
      <c r="O7" s="254" t="str">
        <f t="shared" si="2"/>
        <v/>
      </c>
      <c r="P7" s="158" t="str">
        <f t="shared" si="3"/>
        <v/>
      </c>
      <c r="Q7" s="196"/>
      <c r="R7" s="161" t="str">
        <f t="shared" si="4"/>
        <v/>
      </c>
      <c r="S7" s="150" t="str">
        <f t="shared" si="5"/>
        <v/>
      </c>
      <c r="T7" s="159"/>
    </row>
    <row r="8" spans="1:20">
      <c r="A8" s="97">
        <f>список!A6</f>
        <v>5</v>
      </c>
      <c r="B8" s="152" t="str">
        <f>IF(список!B6="","",список!B6)</f>
        <v/>
      </c>
      <c r="C8" s="97" t="str">
        <f>IF(список!C6="","",список!C6)</f>
        <v/>
      </c>
      <c r="D8" s="196"/>
      <c r="E8" s="196"/>
      <c r="F8" s="196"/>
      <c r="G8" s="196"/>
      <c r="H8" s="196"/>
      <c r="I8" s="196"/>
      <c r="J8" s="196"/>
      <c r="K8" s="161" t="str">
        <f t="shared" si="0"/>
        <v/>
      </c>
      <c r="L8" s="150" t="str">
        <f t="shared" si="1"/>
        <v/>
      </c>
      <c r="M8" s="196"/>
      <c r="N8" s="196"/>
      <c r="O8" s="254" t="str">
        <f t="shared" si="2"/>
        <v/>
      </c>
      <c r="P8" s="158" t="str">
        <f t="shared" si="3"/>
        <v/>
      </c>
      <c r="Q8" s="196"/>
      <c r="R8" s="161" t="str">
        <f t="shared" si="4"/>
        <v/>
      </c>
      <c r="S8" s="150" t="str">
        <f t="shared" si="5"/>
        <v/>
      </c>
      <c r="T8" s="159"/>
    </row>
    <row r="9" spans="1:20">
      <c r="A9" s="97">
        <f>список!A7</f>
        <v>6</v>
      </c>
      <c r="B9" s="152" t="str">
        <f>IF(список!B7="","",список!B7)</f>
        <v/>
      </c>
      <c r="C9" s="97" t="str">
        <f>IF(список!C7="","",список!C7)</f>
        <v/>
      </c>
      <c r="D9" s="196"/>
      <c r="E9" s="196"/>
      <c r="F9" s="196"/>
      <c r="G9" s="196"/>
      <c r="H9" s="196"/>
      <c r="I9" s="196"/>
      <c r="J9" s="196"/>
      <c r="K9" s="161" t="str">
        <f t="shared" si="0"/>
        <v/>
      </c>
      <c r="L9" s="150" t="str">
        <f t="shared" si="1"/>
        <v/>
      </c>
      <c r="M9" s="196"/>
      <c r="N9" s="196"/>
      <c r="O9" s="254" t="str">
        <f t="shared" si="2"/>
        <v/>
      </c>
      <c r="P9" s="158" t="str">
        <f t="shared" si="3"/>
        <v/>
      </c>
      <c r="Q9" s="196"/>
      <c r="R9" s="161" t="str">
        <f t="shared" si="4"/>
        <v/>
      </c>
      <c r="S9" s="150" t="str">
        <f t="shared" si="5"/>
        <v/>
      </c>
      <c r="T9" s="159"/>
    </row>
    <row r="10" spans="1:20">
      <c r="A10" s="97">
        <f>список!A8</f>
        <v>7</v>
      </c>
      <c r="B10" s="152" t="str">
        <f>IF(список!B8="","",список!B8)</f>
        <v/>
      </c>
      <c r="C10" s="97" t="str">
        <f>IF(список!C8="","",список!C8)</f>
        <v/>
      </c>
      <c r="D10" s="196"/>
      <c r="E10" s="196"/>
      <c r="F10" s="196"/>
      <c r="G10" s="196"/>
      <c r="H10" s="196"/>
      <c r="I10" s="196"/>
      <c r="J10" s="196"/>
      <c r="K10" s="161" t="str">
        <f t="shared" si="0"/>
        <v/>
      </c>
      <c r="L10" s="150" t="str">
        <f t="shared" si="1"/>
        <v/>
      </c>
      <c r="M10" s="196"/>
      <c r="N10" s="196"/>
      <c r="O10" s="254" t="str">
        <f t="shared" si="2"/>
        <v/>
      </c>
      <c r="P10" s="158" t="str">
        <f t="shared" si="3"/>
        <v/>
      </c>
      <c r="Q10" s="196"/>
      <c r="R10" s="161" t="str">
        <f t="shared" si="4"/>
        <v/>
      </c>
      <c r="S10" s="150" t="str">
        <f t="shared" si="5"/>
        <v/>
      </c>
      <c r="T10" s="159"/>
    </row>
    <row r="11" spans="1:20">
      <c r="A11" s="97">
        <f>список!A9</f>
        <v>8</v>
      </c>
      <c r="B11" s="152" t="str">
        <f>IF(список!B9="","",список!B9)</f>
        <v/>
      </c>
      <c r="C11" s="97" t="str">
        <f>IF(список!C9="","",список!C9)</f>
        <v/>
      </c>
      <c r="D11" s="196"/>
      <c r="E11" s="196"/>
      <c r="F11" s="196"/>
      <c r="G11" s="196"/>
      <c r="H11" s="196"/>
      <c r="I11" s="196"/>
      <c r="J11" s="196"/>
      <c r="K11" s="161" t="str">
        <f t="shared" si="0"/>
        <v/>
      </c>
      <c r="L11" s="150" t="str">
        <f t="shared" si="1"/>
        <v/>
      </c>
      <c r="M11" s="196"/>
      <c r="N11" s="196"/>
      <c r="O11" s="254" t="str">
        <f t="shared" si="2"/>
        <v/>
      </c>
      <c r="P11" s="158" t="str">
        <f t="shared" si="3"/>
        <v/>
      </c>
      <c r="Q11" s="196"/>
      <c r="R11" s="161" t="str">
        <f t="shared" si="4"/>
        <v/>
      </c>
      <c r="S11" s="150" t="str">
        <f t="shared" si="5"/>
        <v/>
      </c>
      <c r="T11" s="159"/>
    </row>
    <row r="12" spans="1:20">
      <c r="A12" s="97">
        <f>список!A10</f>
        <v>9</v>
      </c>
      <c r="B12" s="152" t="str">
        <f>IF(список!B10="","",список!B10)</f>
        <v/>
      </c>
      <c r="C12" s="97" t="str">
        <f>IF(список!C10="","",список!C10)</f>
        <v/>
      </c>
      <c r="D12" s="196"/>
      <c r="E12" s="196"/>
      <c r="F12" s="196"/>
      <c r="G12" s="196"/>
      <c r="H12" s="196"/>
      <c r="I12" s="196"/>
      <c r="J12" s="196"/>
      <c r="K12" s="161" t="str">
        <f t="shared" si="0"/>
        <v/>
      </c>
      <c r="L12" s="150" t="str">
        <f t="shared" si="1"/>
        <v/>
      </c>
      <c r="M12" s="196"/>
      <c r="N12" s="196"/>
      <c r="O12" s="254" t="str">
        <f t="shared" si="2"/>
        <v/>
      </c>
      <c r="P12" s="158" t="str">
        <f t="shared" si="3"/>
        <v/>
      </c>
      <c r="Q12" s="196"/>
      <c r="R12" s="161" t="str">
        <f t="shared" si="4"/>
        <v/>
      </c>
      <c r="S12" s="150" t="str">
        <f t="shared" si="5"/>
        <v/>
      </c>
      <c r="T12" s="159"/>
    </row>
    <row r="13" spans="1:20">
      <c r="A13" s="97">
        <f>список!A11</f>
        <v>10</v>
      </c>
      <c r="B13" s="152" t="str">
        <f>IF(список!B11="","",список!B11)</f>
        <v/>
      </c>
      <c r="C13" s="97" t="str">
        <f>IF(список!C11="","",список!C11)</f>
        <v/>
      </c>
      <c r="D13" s="196"/>
      <c r="E13" s="196"/>
      <c r="F13" s="196"/>
      <c r="G13" s="196"/>
      <c r="H13" s="196"/>
      <c r="I13" s="196"/>
      <c r="J13" s="196"/>
      <c r="K13" s="161" t="str">
        <f t="shared" si="0"/>
        <v/>
      </c>
      <c r="L13" s="150" t="str">
        <f t="shared" si="1"/>
        <v/>
      </c>
      <c r="M13" s="196"/>
      <c r="N13" s="196"/>
      <c r="O13" s="254" t="str">
        <f t="shared" si="2"/>
        <v/>
      </c>
      <c r="P13" s="158" t="str">
        <f t="shared" si="3"/>
        <v/>
      </c>
      <c r="Q13" s="196"/>
      <c r="R13" s="161" t="str">
        <f t="shared" si="4"/>
        <v/>
      </c>
      <c r="S13" s="150" t="str">
        <f t="shared" si="5"/>
        <v/>
      </c>
      <c r="T13" s="159"/>
    </row>
    <row r="14" spans="1:20">
      <c r="A14" s="97">
        <f>список!A12</f>
        <v>11</v>
      </c>
      <c r="B14" s="152" t="str">
        <f>IF(список!B12="","",список!B12)</f>
        <v/>
      </c>
      <c r="C14" s="97" t="str">
        <f>IF(список!C12="","",список!C12)</f>
        <v/>
      </c>
      <c r="D14" s="196"/>
      <c r="E14" s="196"/>
      <c r="F14" s="196"/>
      <c r="G14" s="196"/>
      <c r="H14" s="196"/>
      <c r="I14" s="196"/>
      <c r="J14" s="196"/>
      <c r="K14" s="161" t="str">
        <f t="shared" si="0"/>
        <v/>
      </c>
      <c r="L14" s="150" t="str">
        <f t="shared" si="1"/>
        <v/>
      </c>
      <c r="M14" s="196"/>
      <c r="N14" s="196"/>
      <c r="O14" s="254" t="str">
        <f t="shared" si="2"/>
        <v/>
      </c>
      <c r="P14" s="158" t="str">
        <f t="shared" si="3"/>
        <v/>
      </c>
      <c r="Q14" s="196"/>
      <c r="R14" s="161" t="str">
        <f t="shared" si="4"/>
        <v/>
      </c>
      <c r="S14" s="150" t="str">
        <f t="shared" si="5"/>
        <v/>
      </c>
      <c r="T14" s="159"/>
    </row>
    <row r="15" spans="1:20">
      <c r="A15" s="97">
        <f>список!A13</f>
        <v>12</v>
      </c>
      <c r="B15" s="152" t="str">
        <f>IF(список!B13="","",список!B13)</f>
        <v/>
      </c>
      <c r="C15" s="97" t="str">
        <f>IF(список!C13="","",список!C13)</f>
        <v/>
      </c>
      <c r="D15" s="196"/>
      <c r="E15" s="196"/>
      <c r="F15" s="196"/>
      <c r="G15" s="196"/>
      <c r="H15" s="196"/>
      <c r="I15" s="196"/>
      <c r="J15" s="196"/>
      <c r="K15" s="161" t="str">
        <f t="shared" si="0"/>
        <v/>
      </c>
      <c r="L15" s="150" t="str">
        <f t="shared" si="1"/>
        <v/>
      </c>
      <c r="M15" s="196"/>
      <c r="N15" s="196"/>
      <c r="O15" s="254" t="str">
        <f t="shared" si="2"/>
        <v/>
      </c>
      <c r="P15" s="158" t="str">
        <f t="shared" si="3"/>
        <v/>
      </c>
      <c r="Q15" s="196"/>
      <c r="R15" s="161" t="str">
        <f t="shared" si="4"/>
        <v/>
      </c>
      <c r="S15" s="150" t="str">
        <f t="shared" si="5"/>
        <v/>
      </c>
      <c r="T15" s="159"/>
    </row>
    <row r="16" spans="1:20">
      <c r="A16" s="97">
        <f>список!A14</f>
        <v>13</v>
      </c>
      <c r="B16" s="152" t="str">
        <f>IF(список!B14="","",список!B14)</f>
        <v/>
      </c>
      <c r="C16" s="97" t="str">
        <f>IF(список!C14="","",список!C14)</f>
        <v/>
      </c>
      <c r="D16" s="196"/>
      <c r="E16" s="196"/>
      <c r="F16" s="196"/>
      <c r="G16" s="196"/>
      <c r="H16" s="196"/>
      <c r="I16" s="196"/>
      <c r="J16" s="196"/>
      <c r="K16" s="161" t="str">
        <f t="shared" si="0"/>
        <v/>
      </c>
      <c r="L16" s="150" t="str">
        <f t="shared" si="1"/>
        <v/>
      </c>
      <c r="M16" s="196"/>
      <c r="N16" s="196"/>
      <c r="O16" s="254" t="str">
        <f t="shared" si="2"/>
        <v/>
      </c>
      <c r="P16" s="158" t="str">
        <f t="shared" si="3"/>
        <v/>
      </c>
      <c r="Q16" s="196"/>
      <c r="R16" s="161" t="str">
        <f t="shared" si="4"/>
        <v/>
      </c>
      <c r="S16" s="150" t="str">
        <f t="shared" si="5"/>
        <v/>
      </c>
      <c r="T16" s="159"/>
    </row>
    <row r="17" spans="1:20">
      <c r="A17" s="97">
        <f>список!A15</f>
        <v>14</v>
      </c>
      <c r="B17" s="152" t="str">
        <f>IF(список!B15="","",список!B15)</f>
        <v/>
      </c>
      <c r="C17" s="97" t="str">
        <f>IF(список!C15="","",список!C15)</f>
        <v/>
      </c>
      <c r="D17" s="196"/>
      <c r="E17" s="196"/>
      <c r="F17" s="196"/>
      <c r="G17" s="196"/>
      <c r="H17" s="196"/>
      <c r="I17" s="196"/>
      <c r="J17" s="196"/>
      <c r="K17" s="161" t="str">
        <f t="shared" si="0"/>
        <v/>
      </c>
      <c r="L17" s="150" t="str">
        <f t="shared" si="1"/>
        <v/>
      </c>
      <c r="M17" s="196"/>
      <c r="N17" s="196"/>
      <c r="O17" s="254" t="str">
        <f t="shared" si="2"/>
        <v/>
      </c>
      <c r="P17" s="158" t="str">
        <f t="shared" si="3"/>
        <v/>
      </c>
      <c r="Q17" s="196"/>
      <c r="R17" s="161" t="str">
        <f t="shared" si="4"/>
        <v/>
      </c>
      <c r="S17" s="150" t="str">
        <f t="shared" si="5"/>
        <v/>
      </c>
      <c r="T17" s="159"/>
    </row>
    <row r="18" spans="1:20">
      <c r="A18" s="97">
        <f>список!A16</f>
        <v>15</v>
      </c>
      <c r="B18" s="152" t="str">
        <f>IF(список!B16="","",список!B16)</f>
        <v/>
      </c>
      <c r="C18" s="97" t="str">
        <f>IF(список!C16="","",список!C16)</f>
        <v/>
      </c>
      <c r="D18" s="196"/>
      <c r="E18" s="196"/>
      <c r="F18" s="196"/>
      <c r="G18" s="196"/>
      <c r="H18" s="196"/>
      <c r="I18" s="196"/>
      <c r="J18" s="196"/>
      <c r="K18" s="161" t="str">
        <f t="shared" si="0"/>
        <v/>
      </c>
      <c r="L18" s="150" t="str">
        <f t="shared" si="1"/>
        <v/>
      </c>
      <c r="M18" s="196"/>
      <c r="N18" s="196"/>
      <c r="O18" s="254" t="str">
        <f t="shared" si="2"/>
        <v/>
      </c>
      <c r="P18" s="158" t="str">
        <f t="shared" si="3"/>
        <v/>
      </c>
      <c r="Q18" s="196"/>
      <c r="R18" s="161" t="str">
        <f t="shared" si="4"/>
        <v/>
      </c>
      <c r="S18" s="150" t="str">
        <f t="shared" si="5"/>
        <v/>
      </c>
      <c r="T18" s="159"/>
    </row>
    <row r="19" spans="1:20">
      <c r="A19" s="97">
        <f>список!A17</f>
        <v>16</v>
      </c>
      <c r="B19" s="152" t="str">
        <f>IF(список!B17="","",список!B17)</f>
        <v/>
      </c>
      <c r="C19" s="97" t="str">
        <f>IF(список!C17="","",список!C17)</f>
        <v/>
      </c>
      <c r="D19" s="196"/>
      <c r="E19" s="196"/>
      <c r="F19" s="196"/>
      <c r="G19" s="196"/>
      <c r="H19" s="196"/>
      <c r="I19" s="196"/>
      <c r="J19" s="196"/>
      <c r="K19" s="161" t="str">
        <f t="shared" si="0"/>
        <v/>
      </c>
      <c r="L19" s="150" t="str">
        <f t="shared" si="1"/>
        <v/>
      </c>
      <c r="M19" s="196"/>
      <c r="N19" s="196"/>
      <c r="O19" s="254" t="str">
        <f t="shared" si="2"/>
        <v/>
      </c>
      <c r="P19" s="158" t="str">
        <f t="shared" si="3"/>
        <v/>
      </c>
      <c r="Q19" s="196"/>
      <c r="R19" s="161" t="str">
        <f t="shared" si="4"/>
        <v/>
      </c>
      <c r="S19" s="150" t="str">
        <f t="shared" si="5"/>
        <v/>
      </c>
      <c r="T19" s="159"/>
    </row>
    <row r="20" spans="1:20">
      <c r="A20" s="97">
        <f>список!A18</f>
        <v>17</v>
      </c>
      <c r="B20" s="152" t="str">
        <f>IF(список!B18="","",список!B18)</f>
        <v/>
      </c>
      <c r="C20" s="97" t="str">
        <f>IF(список!C18="","",список!C18)</f>
        <v/>
      </c>
      <c r="D20" s="196"/>
      <c r="E20" s="196"/>
      <c r="F20" s="196"/>
      <c r="G20" s="196"/>
      <c r="H20" s="196"/>
      <c r="I20" s="196"/>
      <c r="J20" s="196"/>
      <c r="K20" s="161" t="str">
        <f t="shared" si="0"/>
        <v/>
      </c>
      <c r="L20" s="150" t="str">
        <f t="shared" si="1"/>
        <v/>
      </c>
      <c r="M20" s="196"/>
      <c r="N20" s="196"/>
      <c r="O20" s="254" t="str">
        <f t="shared" si="2"/>
        <v/>
      </c>
      <c r="P20" s="158" t="str">
        <f t="shared" si="3"/>
        <v/>
      </c>
      <c r="Q20" s="196"/>
      <c r="R20" s="161" t="str">
        <f t="shared" si="4"/>
        <v/>
      </c>
      <c r="S20" s="150" t="str">
        <f t="shared" si="5"/>
        <v/>
      </c>
      <c r="T20" s="159"/>
    </row>
    <row r="21" spans="1:20">
      <c r="A21" s="97">
        <f>список!A19</f>
        <v>18</v>
      </c>
      <c r="B21" s="152" t="str">
        <f>IF(список!B19="","",список!B19)</f>
        <v/>
      </c>
      <c r="C21" s="97" t="str">
        <f>IF(список!C19="","",список!C19)</f>
        <v/>
      </c>
      <c r="D21" s="196"/>
      <c r="E21" s="196"/>
      <c r="F21" s="196"/>
      <c r="G21" s="196"/>
      <c r="H21" s="196"/>
      <c r="I21" s="196"/>
      <c r="J21" s="196"/>
      <c r="K21" s="161" t="str">
        <f t="shared" si="0"/>
        <v/>
      </c>
      <c r="L21" s="150" t="str">
        <f t="shared" si="1"/>
        <v/>
      </c>
      <c r="M21" s="196"/>
      <c r="N21" s="196"/>
      <c r="O21" s="254" t="str">
        <f t="shared" si="2"/>
        <v/>
      </c>
      <c r="P21" s="158" t="str">
        <f t="shared" si="3"/>
        <v/>
      </c>
      <c r="Q21" s="196"/>
      <c r="R21" s="161" t="str">
        <f t="shared" si="4"/>
        <v/>
      </c>
      <c r="S21" s="150" t="str">
        <f t="shared" si="5"/>
        <v/>
      </c>
      <c r="T21" s="159"/>
    </row>
    <row r="22" spans="1:20">
      <c r="A22" s="97">
        <f>список!A20</f>
        <v>19</v>
      </c>
      <c r="B22" s="152" t="str">
        <f>IF(список!B20="","",список!B20)</f>
        <v/>
      </c>
      <c r="C22" s="97" t="str">
        <f>IF(список!C20="","",список!C20)</f>
        <v/>
      </c>
      <c r="D22" s="196"/>
      <c r="E22" s="196"/>
      <c r="F22" s="196"/>
      <c r="G22" s="196"/>
      <c r="H22" s="196"/>
      <c r="I22" s="196"/>
      <c r="J22" s="196"/>
      <c r="K22" s="161" t="str">
        <f t="shared" si="0"/>
        <v/>
      </c>
      <c r="L22" s="150" t="str">
        <f t="shared" si="1"/>
        <v/>
      </c>
      <c r="M22" s="196"/>
      <c r="N22" s="196"/>
      <c r="O22" s="254" t="str">
        <f t="shared" si="2"/>
        <v/>
      </c>
      <c r="P22" s="158" t="str">
        <f t="shared" si="3"/>
        <v/>
      </c>
      <c r="Q22" s="196"/>
      <c r="R22" s="161" t="str">
        <f t="shared" si="4"/>
        <v/>
      </c>
      <c r="S22" s="150" t="str">
        <f t="shared" si="5"/>
        <v/>
      </c>
      <c r="T22" s="159"/>
    </row>
    <row r="23" spans="1:20">
      <c r="A23" s="97">
        <f>список!A21</f>
        <v>20</v>
      </c>
      <c r="B23" s="152" t="str">
        <f>IF(список!B21="","",список!B21)</f>
        <v/>
      </c>
      <c r="C23" s="97" t="str">
        <f>IF(список!C21="","",список!C21)</f>
        <v/>
      </c>
      <c r="D23" s="196"/>
      <c r="E23" s="196"/>
      <c r="F23" s="196"/>
      <c r="G23" s="196"/>
      <c r="H23" s="196"/>
      <c r="I23" s="196"/>
      <c r="J23" s="196"/>
      <c r="K23" s="161" t="str">
        <f t="shared" si="0"/>
        <v/>
      </c>
      <c r="L23" s="150" t="str">
        <f t="shared" si="1"/>
        <v/>
      </c>
      <c r="M23" s="196"/>
      <c r="N23" s="196"/>
      <c r="O23" s="254" t="str">
        <f t="shared" si="2"/>
        <v/>
      </c>
      <c r="P23" s="158" t="str">
        <f t="shared" si="3"/>
        <v/>
      </c>
      <c r="Q23" s="196"/>
      <c r="R23" s="161" t="str">
        <f t="shared" si="4"/>
        <v/>
      </c>
      <c r="S23" s="150" t="str">
        <f t="shared" si="5"/>
        <v/>
      </c>
      <c r="T23" s="159"/>
    </row>
    <row r="24" spans="1:20">
      <c r="A24" s="97">
        <f>список!A22</f>
        <v>21</v>
      </c>
      <c r="B24" s="152" t="str">
        <f>IF(список!B22="","",список!B22)</f>
        <v/>
      </c>
      <c r="C24" s="97" t="str">
        <f>IF(список!C22="","",список!C22)</f>
        <v/>
      </c>
      <c r="D24" s="196"/>
      <c r="E24" s="196"/>
      <c r="F24" s="196"/>
      <c r="G24" s="196"/>
      <c r="H24" s="196"/>
      <c r="I24" s="196"/>
      <c r="J24" s="196"/>
      <c r="K24" s="161" t="str">
        <f t="shared" si="0"/>
        <v/>
      </c>
      <c r="L24" s="150" t="str">
        <f t="shared" si="1"/>
        <v/>
      </c>
      <c r="M24" s="196"/>
      <c r="N24" s="196"/>
      <c r="O24" s="254" t="str">
        <f t="shared" si="2"/>
        <v/>
      </c>
      <c r="P24" s="158" t="str">
        <f t="shared" si="3"/>
        <v/>
      </c>
      <c r="Q24" s="196"/>
      <c r="R24" s="161" t="str">
        <f t="shared" si="4"/>
        <v/>
      </c>
      <c r="S24" s="150" t="str">
        <f t="shared" si="5"/>
        <v/>
      </c>
      <c r="T24" s="159"/>
    </row>
    <row r="25" spans="1:20">
      <c r="A25" s="97">
        <f>список!A23</f>
        <v>22</v>
      </c>
      <c r="B25" s="152" t="str">
        <f>IF(список!B23="","",список!B23)</f>
        <v/>
      </c>
      <c r="C25" s="97" t="str">
        <f>IF(список!C23="","",список!C23)</f>
        <v/>
      </c>
      <c r="D25" s="196"/>
      <c r="E25" s="196"/>
      <c r="F25" s="196"/>
      <c r="G25" s="196"/>
      <c r="H25" s="196"/>
      <c r="I25" s="196"/>
      <c r="J25" s="196"/>
      <c r="K25" s="161" t="str">
        <f t="shared" si="0"/>
        <v/>
      </c>
      <c r="L25" s="150" t="str">
        <f t="shared" si="1"/>
        <v/>
      </c>
      <c r="M25" s="196"/>
      <c r="N25" s="196"/>
      <c r="O25" s="254" t="str">
        <f t="shared" si="2"/>
        <v/>
      </c>
      <c r="P25" s="158" t="str">
        <f t="shared" si="3"/>
        <v/>
      </c>
      <c r="Q25" s="196"/>
      <c r="R25" s="161" t="str">
        <f t="shared" si="4"/>
        <v/>
      </c>
      <c r="S25" s="150" t="str">
        <f t="shared" si="5"/>
        <v/>
      </c>
      <c r="T25" s="159"/>
    </row>
    <row r="26" spans="1:20">
      <c r="A26" s="97">
        <f>список!A24</f>
        <v>23</v>
      </c>
      <c r="B26" s="152" t="str">
        <f>IF(список!B24="","",список!B24)</f>
        <v/>
      </c>
      <c r="C26" s="97" t="str">
        <f>IF(список!C24="","",список!C24)</f>
        <v/>
      </c>
      <c r="D26" s="196"/>
      <c r="E26" s="196"/>
      <c r="F26" s="196"/>
      <c r="G26" s="196"/>
      <c r="H26" s="196"/>
      <c r="I26" s="196"/>
      <c r="J26" s="196"/>
      <c r="K26" s="161" t="str">
        <f t="shared" si="0"/>
        <v/>
      </c>
      <c r="L26" s="150" t="str">
        <f t="shared" si="1"/>
        <v/>
      </c>
      <c r="M26" s="196"/>
      <c r="N26" s="196"/>
      <c r="O26" s="254" t="str">
        <f t="shared" si="2"/>
        <v/>
      </c>
      <c r="P26" s="158" t="str">
        <f t="shared" si="3"/>
        <v/>
      </c>
      <c r="Q26" s="196"/>
      <c r="R26" s="161" t="str">
        <f t="shared" si="4"/>
        <v/>
      </c>
      <c r="S26" s="150" t="str">
        <f t="shared" si="5"/>
        <v/>
      </c>
      <c r="T26" s="159"/>
    </row>
    <row r="27" spans="1:20">
      <c r="A27" s="97">
        <f>список!A25</f>
        <v>24</v>
      </c>
      <c r="B27" s="152" t="str">
        <f>IF(список!B25="","",список!B25)</f>
        <v/>
      </c>
      <c r="C27" s="97" t="str">
        <f>IF(список!C25="","",список!C25)</f>
        <v/>
      </c>
      <c r="D27" s="196"/>
      <c r="E27" s="196"/>
      <c r="F27" s="196"/>
      <c r="G27" s="196"/>
      <c r="H27" s="196"/>
      <c r="I27" s="196"/>
      <c r="J27" s="196"/>
      <c r="K27" s="161" t="str">
        <f t="shared" si="0"/>
        <v/>
      </c>
      <c r="L27" s="150" t="str">
        <f t="shared" si="1"/>
        <v/>
      </c>
      <c r="M27" s="196"/>
      <c r="N27" s="196"/>
      <c r="O27" s="254" t="str">
        <f t="shared" si="2"/>
        <v/>
      </c>
      <c r="P27" s="158" t="str">
        <f t="shared" si="3"/>
        <v/>
      </c>
      <c r="Q27" s="196"/>
      <c r="R27" s="161" t="str">
        <f t="shared" si="4"/>
        <v/>
      </c>
      <c r="S27" s="150" t="str">
        <f t="shared" si="5"/>
        <v/>
      </c>
      <c r="T27" s="159"/>
    </row>
    <row r="28" spans="1:20">
      <c r="A28" s="97">
        <f>список!A26</f>
        <v>25</v>
      </c>
      <c r="B28" s="152" t="str">
        <f>IF(список!B26="","",список!B26)</f>
        <v/>
      </c>
      <c r="C28" s="97" t="str">
        <f>IF(список!C26="","",список!C26)</f>
        <v/>
      </c>
      <c r="D28" s="196"/>
      <c r="E28" s="196"/>
      <c r="F28" s="196"/>
      <c r="G28" s="196"/>
      <c r="H28" s="196"/>
      <c r="I28" s="196"/>
      <c r="J28" s="196"/>
      <c r="K28" s="161" t="str">
        <f t="shared" si="0"/>
        <v/>
      </c>
      <c r="L28" s="150" t="str">
        <f t="shared" si="1"/>
        <v/>
      </c>
      <c r="M28" s="196"/>
      <c r="N28" s="196"/>
      <c r="O28" s="254" t="str">
        <f t="shared" si="2"/>
        <v/>
      </c>
      <c r="P28" s="158" t="str">
        <f t="shared" si="3"/>
        <v/>
      </c>
      <c r="Q28" s="196"/>
      <c r="R28" s="161" t="str">
        <f t="shared" si="4"/>
        <v/>
      </c>
      <c r="S28" s="150" t="str">
        <f t="shared" si="5"/>
        <v/>
      </c>
      <c r="T28" s="159"/>
    </row>
    <row r="29" spans="1:20">
      <c r="A29" s="97">
        <f>список!A27</f>
        <v>26</v>
      </c>
      <c r="B29" s="152" t="str">
        <f>IF(список!B27="","",список!B27)</f>
        <v/>
      </c>
      <c r="C29" s="97" t="str">
        <f>IF(список!C27="","",список!C27)</f>
        <v/>
      </c>
      <c r="D29" s="196"/>
      <c r="E29" s="196"/>
      <c r="F29" s="196"/>
      <c r="G29" s="196"/>
      <c r="H29" s="196"/>
      <c r="I29" s="196"/>
      <c r="J29" s="196"/>
      <c r="K29" s="161" t="str">
        <f t="shared" si="0"/>
        <v/>
      </c>
      <c r="L29" s="150" t="str">
        <f t="shared" si="1"/>
        <v/>
      </c>
      <c r="M29" s="196"/>
      <c r="N29" s="196"/>
      <c r="O29" s="254" t="str">
        <f t="shared" si="2"/>
        <v/>
      </c>
      <c r="P29" s="158" t="str">
        <f t="shared" si="3"/>
        <v/>
      </c>
      <c r="Q29" s="196"/>
      <c r="R29" s="161" t="str">
        <f t="shared" si="4"/>
        <v/>
      </c>
      <c r="S29" s="150" t="str">
        <f t="shared" si="5"/>
        <v/>
      </c>
      <c r="T29" s="159"/>
    </row>
    <row r="30" spans="1:20">
      <c r="A30" s="97">
        <f>список!A28</f>
        <v>27</v>
      </c>
      <c r="B30" s="152" t="str">
        <f>IF(список!B28="","",список!B28)</f>
        <v/>
      </c>
      <c r="C30" s="97" t="str">
        <f>IF(список!C28="","",список!C28)</f>
        <v/>
      </c>
      <c r="D30" s="196"/>
      <c r="E30" s="196"/>
      <c r="F30" s="196"/>
      <c r="G30" s="196"/>
      <c r="H30" s="196"/>
      <c r="I30" s="196"/>
      <c r="J30" s="196"/>
      <c r="K30" s="161" t="str">
        <f t="shared" si="0"/>
        <v/>
      </c>
      <c r="L30" s="150" t="str">
        <f t="shared" si="1"/>
        <v/>
      </c>
      <c r="M30" s="196"/>
      <c r="N30" s="196"/>
      <c r="O30" s="254" t="str">
        <f t="shared" si="2"/>
        <v/>
      </c>
      <c r="P30" s="158" t="str">
        <f t="shared" si="3"/>
        <v/>
      </c>
      <c r="Q30" s="196"/>
      <c r="R30" s="161" t="str">
        <f t="shared" si="4"/>
        <v/>
      </c>
      <c r="S30" s="150" t="str">
        <f t="shared" si="5"/>
        <v/>
      </c>
      <c r="T30" s="159"/>
    </row>
    <row r="31" spans="1:20">
      <c r="A31" s="97">
        <f>список!A29</f>
        <v>28</v>
      </c>
      <c r="B31" s="152" t="str">
        <f>IF(список!B29="","",список!B29)</f>
        <v/>
      </c>
      <c r="C31" s="97" t="str">
        <f>IF(список!C29="","",список!C29)</f>
        <v/>
      </c>
      <c r="D31" s="195"/>
      <c r="E31" s="196"/>
      <c r="F31" s="196"/>
      <c r="G31" s="196"/>
      <c r="H31" s="196"/>
      <c r="I31" s="196"/>
      <c r="J31" s="196"/>
      <c r="K31" s="161" t="str">
        <f t="shared" si="0"/>
        <v/>
      </c>
      <c r="L31" s="150" t="str">
        <f t="shared" si="1"/>
        <v/>
      </c>
      <c r="M31" s="196"/>
      <c r="N31" s="198"/>
      <c r="O31" s="254" t="str">
        <f t="shared" si="2"/>
        <v/>
      </c>
      <c r="P31" s="158" t="str">
        <f t="shared" si="3"/>
        <v/>
      </c>
      <c r="Q31" s="229"/>
      <c r="R31" s="161" t="str">
        <f t="shared" si="4"/>
        <v/>
      </c>
      <c r="S31" s="150" t="str">
        <f t="shared" si="5"/>
        <v/>
      </c>
      <c r="T31" s="159"/>
    </row>
    <row r="32" spans="1:20">
      <c r="A32" s="97">
        <f>список!A30</f>
        <v>29</v>
      </c>
      <c r="B32" s="152" t="str">
        <f>IF(список!B30="","",список!B30)</f>
        <v/>
      </c>
      <c r="C32" s="97" t="str">
        <f>IF(список!C30="","",список!C30)</f>
        <v/>
      </c>
      <c r="D32" s="195"/>
      <c r="E32" s="196"/>
      <c r="F32" s="196"/>
      <c r="G32" s="196"/>
      <c r="H32" s="196"/>
      <c r="I32" s="196"/>
      <c r="J32" s="196"/>
      <c r="K32" s="161" t="str">
        <f t="shared" si="0"/>
        <v/>
      </c>
      <c r="L32" s="150" t="str">
        <f t="shared" si="1"/>
        <v/>
      </c>
      <c r="M32" s="196"/>
      <c r="N32" s="198"/>
      <c r="O32" s="254" t="str">
        <f t="shared" si="2"/>
        <v/>
      </c>
      <c r="P32" s="158" t="str">
        <f t="shared" si="3"/>
        <v/>
      </c>
      <c r="Q32" s="229"/>
      <c r="R32" s="161" t="str">
        <f t="shared" si="4"/>
        <v/>
      </c>
      <c r="S32" s="150" t="str">
        <f t="shared" si="5"/>
        <v/>
      </c>
      <c r="T32" s="159"/>
    </row>
    <row r="33" spans="1:20">
      <c r="A33" s="97">
        <f>список!A31</f>
        <v>0</v>
      </c>
      <c r="B33" s="152" t="str">
        <f>IF(список!B31="","",список!B31)</f>
        <v/>
      </c>
      <c r="C33" s="97" t="str">
        <f>IF(список!C31="","",список!C31)</f>
        <v/>
      </c>
      <c r="D33" s="195"/>
      <c r="E33" s="196"/>
      <c r="F33" s="196"/>
      <c r="G33" s="196"/>
      <c r="H33" s="196"/>
      <c r="I33" s="196"/>
      <c r="J33" s="196"/>
      <c r="K33" s="161" t="str">
        <f t="shared" si="0"/>
        <v/>
      </c>
      <c r="L33" s="150" t="str">
        <f t="shared" si="1"/>
        <v/>
      </c>
      <c r="M33" s="196"/>
      <c r="N33" s="198"/>
      <c r="O33" s="254" t="str">
        <f t="shared" si="2"/>
        <v/>
      </c>
      <c r="P33" s="158" t="str">
        <f t="shared" si="3"/>
        <v/>
      </c>
      <c r="Q33" s="230"/>
      <c r="R33" s="161" t="str">
        <f t="shared" si="4"/>
        <v/>
      </c>
      <c r="S33" s="150" t="str">
        <f t="shared" si="5"/>
        <v/>
      </c>
      <c r="T33" s="159"/>
    </row>
    <row r="34" spans="1:20">
      <c r="A34" s="97">
        <f>список!A32</f>
        <v>0</v>
      </c>
      <c r="B34" s="152" t="str">
        <f>IF(список!B32="","",список!B32)</f>
        <v/>
      </c>
      <c r="C34" s="97" t="str">
        <f>IF(список!C32="","",список!C32)</f>
        <v/>
      </c>
      <c r="D34" s="98"/>
      <c r="E34" s="98"/>
      <c r="F34" s="98"/>
      <c r="G34" s="98"/>
      <c r="H34" s="98"/>
      <c r="I34" s="98"/>
      <c r="J34" s="154"/>
      <c r="K34" s="161" t="str">
        <f t="shared" si="0"/>
        <v/>
      </c>
      <c r="L34" s="150" t="str">
        <f t="shared" si="1"/>
        <v/>
      </c>
      <c r="M34" s="196"/>
      <c r="N34" s="198"/>
      <c r="O34" s="254" t="str">
        <f t="shared" si="2"/>
        <v/>
      </c>
      <c r="P34" s="158" t="str">
        <f t="shared" si="3"/>
        <v/>
      </c>
      <c r="Q34" s="230"/>
      <c r="R34" s="161" t="str">
        <f t="shared" si="4"/>
        <v/>
      </c>
      <c r="S34" s="150" t="str">
        <f t="shared" si="5"/>
        <v/>
      </c>
      <c r="T34" s="159"/>
    </row>
    <row r="35" spans="1:20">
      <c r="A35" s="97">
        <f>список!A33</f>
        <v>0</v>
      </c>
      <c r="B35" s="152" t="str">
        <f>IF(список!B33="","",список!B33)</f>
        <v/>
      </c>
      <c r="C35" s="97" t="str">
        <f>IF(список!C33="","",список!C33)</f>
        <v/>
      </c>
      <c r="D35" s="98"/>
      <c r="E35" s="98"/>
      <c r="F35" s="98"/>
      <c r="G35" s="98"/>
      <c r="H35" s="98"/>
      <c r="I35" s="98"/>
      <c r="J35" s="154"/>
      <c r="K35" s="161" t="str">
        <f t="shared" si="0"/>
        <v/>
      </c>
      <c r="L35" s="150" t="str">
        <f t="shared" si="1"/>
        <v/>
      </c>
      <c r="M35" s="196"/>
      <c r="N35" s="198"/>
      <c r="O35" s="254" t="str">
        <f t="shared" si="2"/>
        <v/>
      </c>
      <c r="P35" s="158" t="str">
        <f t="shared" si="3"/>
        <v/>
      </c>
      <c r="Q35" s="230"/>
      <c r="R35" s="161" t="str">
        <f t="shared" si="4"/>
        <v/>
      </c>
      <c r="S35" s="150" t="str">
        <f t="shared" si="5"/>
        <v/>
      </c>
      <c r="T35" s="159"/>
    </row>
    <row r="36" spans="1:20">
      <c r="A36" s="97">
        <f>список!A34</f>
        <v>0</v>
      </c>
      <c r="B36" s="97" t="str">
        <f>IF(список!B34="","",список!B34)</f>
        <v/>
      </c>
      <c r="C36" s="97" t="str">
        <f>IF(список!C34="","",список!C34)</f>
        <v/>
      </c>
      <c r="D36" s="98"/>
      <c r="E36" s="98"/>
      <c r="F36" s="98"/>
      <c r="G36" s="98"/>
      <c r="H36" s="98"/>
      <c r="I36" s="98"/>
      <c r="J36" s="154"/>
      <c r="K36" s="161" t="str">
        <f t="shared" si="0"/>
        <v/>
      </c>
      <c r="L36" s="150" t="str">
        <f t="shared" si="1"/>
        <v/>
      </c>
      <c r="M36" s="196"/>
      <c r="N36" s="198"/>
      <c r="O36" s="254" t="str">
        <f t="shared" si="2"/>
        <v/>
      </c>
      <c r="P36" s="158" t="str">
        <f t="shared" si="3"/>
        <v/>
      </c>
      <c r="Q36" s="230"/>
      <c r="R36" s="161" t="str">
        <f t="shared" si="4"/>
        <v/>
      </c>
      <c r="S36" s="150" t="str">
        <f t="shared" si="5"/>
        <v/>
      </c>
      <c r="T36" s="159"/>
    </row>
    <row r="37" spans="1:20">
      <c r="A37" s="97">
        <f>список!A35</f>
        <v>0</v>
      </c>
      <c r="B37" s="97" t="str">
        <f>IF(список!B35="","",список!B35)</f>
        <v/>
      </c>
      <c r="C37" s="97" t="str">
        <f>IF(список!C35="","",список!C35)</f>
        <v/>
      </c>
      <c r="D37" s="98"/>
      <c r="E37" s="98"/>
      <c r="F37" s="98"/>
      <c r="G37" s="98"/>
      <c r="H37" s="98"/>
      <c r="I37" s="98"/>
      <c r="J37" s="154"/>
      <c r="K37" s="161" t="str">
        <f t="shared" si="0"/>
        <v/>
      </c>
      <c r="L37" s="150" t="str">
        <f t="shared" si="1"/>
        <v/>
      </c>
      <c r="M37" s="196"/>
      <c r="N37" s="198"/>
      <c r="O37" s="254" t="str">
        <f t="shared" si="2"/>
        <v/>
      </c>
      <c r="P37" s="158" t="str">
        <f t="shared" si="3"/>
        <v/>
      </c>
      <c r="Q37" s="230"/>
      <c r="R37" s="161" t="str">
        <f t="shared" si="4"/>
        <v/>
      </c>
      <c r="S37" s="150" t="str">
        <f t="shared" si="5"/>
        <v/>
      </c>
      <c r="T37" s="159"/>
    </row>
    <row r="38" spans="1:20" ht="15.75" thickBot="1">
      <c r="A38" s="97">
        <f>список!A36</f>
        <v>0</v>
      </c>
      <c r="B38" s="97" t="str">
        <f>IF(список!B36="","",список!B36)</f>
        <v/>
      </c>
      <c r="C38" s="97" t="str">
        <f>IF(список!C36="","",список!C36)</f>
        <v/>
      </c>
      <c r="D38" s="98"/>
      <c r="E38" s="98"/>
      <c r="F38" s="98"/>
      <c r="G38" s="98"/>
      <c r="H38" s="98"/>
      <c r="I38" s="98"/>
      <c r="J38" s="154"/>
      <c r="K38" s="228" t="str">
        <f t="shared" si="0"/>
        <v/>
      </c>
      <c r="L38" s="151" t="str">
        <f t="shared" si="1"/>
        <v/>
      </c>
      <c r="M38" s="155"/>
      <c r="N38" s="154"/>
      <c r="O38" s="255" t="str">
        <f t="shared" si="2"/>
        <v/>
      </c>
      <c r="P38" s="248" t="str">
        <f t="shared" si="3"/>
        <v/>
      </c>
      <c r="Q38" s="230"/>
      <c r="R38" s="228" t="str">
        <f t="shared" si="4"/>
        <v/>
      </c>
      <c r="S38" s="151" t="str">
        <f t="shared" si="5"/>
        <v/>
      </c>
      <c r="T38" s="159"/>
    </row>
    <row r="39" spans="1:20">
      <c r="K39" s="99"/>
      <c r="L39" s="99"/>
      <c r="O39" s="99"/>
      <c r="P39" s="99"/>
      <c r="R39" s="99"/>
      <c r="S39" s="99"/>
    </row>
  </sheetData>
  <sheetProtection password="CC6F" sheet="1" objects="1" scenarios="1" selectLockedCells="1"/>
  <mergeCells count="10">
    <mergeCell ref="A1:S1"/>
    <mergeCell ref="D2:L2"/>
    <mergeCell ref="M2:P2"/>
    <mergeCell ref="Q2:S2"/>
    <mergeCell ref="A2:A3"/>
    <mergeCell ref="B2:B3"/>
    <mergeCell ref="C2:C3"/>
    <mergeCell ref="K3:L3"/>
    <mergeCell ref="O3:P3"/>
    <mergeCell ref="R3:S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69" t="s">
        <v>112</v>
      </c>
      <c r="B1" s="68" t="s">
        <v>114</v>
      </c>
      <c r="C1" s="71" t="s">
        <v>113</v>
      </c>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row>
    <row r="2" spans="1:44" ht="214.5" customHeight="1">
      <c r="A2" s="73" t="s">
        <v>115</v>
      </c>
      <c r="B2" s="74" t="s">
        <v>116</v>
      </c>
      <c r="C2" s="73" t="s">
        <v>117</v>
      </c>
    </row>
    <row r="3" spans="1:44">
      <c r="A3" s="73"/>
      <c r="C3" s="75"/>
    </row>
    <row r="4" spans="1:44">
      <c r="A4" s="73"/>
    </row>
    <row r="5" spans="1:44">
      <c r="A5" s="73"/>
    </row>
    <row r="6" spans="1:44">
      <c r="A6" s="73"/>
    </row>
    <row r="7" spans="1:44">
      <c r="A7" s="73"/>
    </row>
    <row r="14" spans="1:44">
      <c r="B14" s="70"/>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2:AU38"/>
  <sheetViews>
    <sheetView topLeftCell="A10" zoomScale="80" zoomScaleNormal="80" workbookViewId="0">
      <selection activeCell="AP32" sqref="AP32"/>
    </sheetView>
  </sheetViews>
  <sheetFormatPr defaultColWidth="9.140625" defaultRowHeight="15"/>
  <cols>
    <col min="1" max="1" width="9.140625" style="105"/>
    <col min="2" max="2" width="36.140625" style="105" customWidth="1"/>
    <col min="3" max="3" width="12.85546875" style="105" customWidth="1"/>
    <col min="4" max="4" width="12.140625" style="105" customWidth="1"/>
    <col min="5" max="5" width="12.28515625" style="105" customWidth="1"/>
    <col min="6" max="6" width="11.85546875" style="105" customWidth="1"/>
    <col min="7" max="7" width="12.85546875" style="105" customWidth="1"/>
    <col min="8" max="8" width="4.7109375" style="105" hidden="1" customWidth="1"/>
    <col min="9" max="9" width="9.140625" style="105"/>
    <col min="10" max="10" width="11.140625" style="105" customWidth="1"/>
    <col min="11" max="11" width="11.42578125" style="105" customWidth="1"/>
    <col min="12" max="12" width="14.5703125" style="105" customWidth="1"/>
    <col min="13" max="13" width="15.85546875" style="105" customWidth="1"/>
    <col min="14" max="16" width="9.140625" style="105"/>
    <col min="17" max="17" width="8.7109375" style="105" customWidth="1"/>
    <col min="18" max="18" width="5.140625" style="105" hidden="1" customWidth="1"/>
    <col min="19" max="19" width="9.140625" style="105"/>
    <col min="20" max="20" width="11.42578125" style="105" customWidth="1"/>
    <col min="21" max="21" width="14.5703125" style="105" customWidth="1"/>
    <col min="22" max="22" width="11.42578125" style="105" customWidth="1"/>
    <col min="23" max="23" width="4.140625" style="105" hidden="1" customWidth="1"/>
    <col min="24" max="28" width="9.140625" style="105"/>
    <col min="29" max="29" width="8.85546875" style="105" customWidth="1"/>
    <col min="30" max="30" width="4.140625" style="105" hidden="1" customWidth="1"/>
    <col min="31" max="31" width="9.140625" style="105"/>
    <col min="32" max="32" width="25" style="105" customWidth="1"/>
    <col min="33" max="33" width="12" style="105" customWidth="1"/>
    <col min="34" max="34" width="12.85546875" style="105" customWidth="1"/>
    <col min="35" max="35" width="13" style="105" customWidth="1"/>
    <col min="36" max="36" width="13.28515625" style="105" customWidth="1"/>
    <col min="37" max="37" width="12.5703125" style="105" customWidth="1"/>
    <col min="38" max="38" width="12.7109375" style="105" customWidth="1"/>
    <col min="39" max="39" width="0.140625" style="105" customWidth="1"/>
    <col min="40" max="40" width="9.140625" style="105"/>
    <col min="41" max="41" width="12.28515625" style="105" customWidth="1"/>
    <col min="42" max="42" width="13.5703125" style="105" customWidth="1"/>
    <col min="43" max="43" width="15.28515625" style="105" customWidth="1"/>
    <col min="44" max="44" width="14.140625" style="105" customWidth="1"/>
    <col min="45" max="45" width="15.140625" style="105" customWidth="1"/>
    <col min="46" max="46" width="9.140625" style="105" hidden="1" customWidth="1"/>
    <col min="47" max="16384" width="9.140625" style="105"/>
  </cols>
  <sheetData>
    <row r="2" spans="1:47" ht="90" customHeight="1">
      <c r="A2" s="97"/>
      <c r="B2" s="97"/>
      <c r="C2" s="97"/>
      <c r="D2" s="425" t="s">
        <v>201</v>
      </c>
      <c r="E2" s="425"/>
      <c r="F2" s="425"/>
      <c r="G2" s="425"/>
      <c r="H2" s="425"/>
      <c r="I2" s="425"/>
      <c r="J2" s="425" t="s">
        <v>211</v>
      </c>
      <c r="K2" s="425"/>
      <c r="L2" s="425"/>
      <c r="M2" s="425"/>
      <c r="N2" s="425"/>
      <c r="O2" s="425"/>
      <c r="P2" s="425"/>
      <c r="Q2" s="425"/>
      <c r="R2" s="425"/>
      <c r="S2" s="425"/>
      <c r="T2" s="425" t="s">
        <v>204</v>
      </c>
      <c r="U2" s="425"/>
      <c r="V2" s="425"/>
      <c r="W2" s="425"/>
      <c r="X2" s="425"/>
      <c r="Y2" s="425" t="s">
        <v>205</v>
      </c>
      <c r="Z2" s="425"/>
      <c r="AA2" s="425"/>
      <c r="AB2" s="425"/>
      <c r="AC2" s="425"/>
      <c r="AD2" s="425"/>
      <c r="AE2" s="425"/>
      <c r="AF2" s="220" t="s">
        <v>207</v>
      </c>
      <c r="AG2" s="426" t="s">
        <v>208</v>
      </c>
      <c r="AH2" s="426"/>
      <c r="AI2" s="426"/>
      <c r="AJ2" s="426"/>
      <c r="AK2" s="426"/>
      <c r="AL2" s="426"/>
      <c r="AM2" s="426"/>
      <c r="AN2" s="426"/>
      <c r="AO2" s="425" t="s">
        <v>210</v>
      </c>
      <c r="AP2" s="425"/>
      <c r="AQ2" s="425"/>
      <c r="AR2" s="425"/>
      <c r="AS2" s="425"/>
      <c r="AT2" s="425"/>
      <c r="AU2" s="425"/>
    </row>
    <row r="3" spans="1:47" ht="178.5" customHeight="1">
      <c r="A3" s="241" t="str">
        <f>список!A1</f>
        <v>№</v>
      </c>
      <c r="B3" s="242" t="str">
        <f>список!B1</f>
        <v>Фамилия, имя воспитанника</v>
      </c>
      <c r="C3" s="97" t="str">
        <f>список!C1</f>
        <v>дата</v>
      </c>
      <c r="D3" s="118" t="s">
        <v>159</v>
      </c>
      <c r="E3" s="118" t="s">
        <v>161</v>
      </c>
      <c r="F3" s="118" t="s">
        <v>175</v>
      </c>
      <c r="G3" s="118" t="s">
        <v>174</v>
      </c>
      <c r="H3" s="97"/>
      <c r="I3" s="97"/>
      <c r="J3" s="118" t="s">
        <v>202</v>
      </c>
      <c r="K3" s="118" t="s">
        <v>203</v>
      </c>
      <c r="L3" s="118" t="s">
        <v>195</v>
      </c>
      <c r="M3" s="118" t="s">
        <v>190</v>
      </c>
      <c r="N3" s="118" t="s">
        <v>191</v>
      </c>
      <c r="O3" s="118" t="s">
        <v>163</v>
      </c>
      <c r="P3" s="118" t="s">
        <v>164</v>
      </c>
      <c r="Q3" s="118" t="s">
        <v>189</v>
      </c>
      <c r="R3" s="97"/>
      <c r="S3" s="97"/>
      <c r="T3" s="117" t="s">
        <v>160</v>
      </c>
      <c r="U3" s="117" t="s">
        <v>176</v>
      </c>
      <c r="V3" s="117" t="s">
        <v>177</v>
      </c>
      <c r="W3" s="97"/>
      <c r="X3" s="97"/>
      <c r="Y3" s="117" t="s">
        <v>206</v>
      </c>
      <c r="Z3" s="117" t="s">
        <v>164</v>
      </c>
      <c r="AA3" s="117" t="s">
        <v>157</v>
      </c>
      <c r="AB3" s="117" t="s">
        <v>158</v>
      </c>
      <c r="AC3" s="117" t="s">
        <v>184</v>
      </c>
      <c r="AD3" s="97"/>
      <c r="AE3" s="97"/>
      <c r="AF3" s="117" t="s">
        <v>156</v>
      </c>
      <c r="AG3" s="117" t="s">
        <v>178</v>
      </c>
      <c r="AH3" s="117" t="s">
        <v>180</v>
      </c>
      <c r="AI3" s="117" t="s">
        <v>182</v>
      </c>
      <c r="AJ3" s="117" t="s">
        <v>199</v>
      </c>
      <c r="AK3" s="117" t="s">
        <v>162</v>
      </c>
      <c r="AL3" s="117" t="s">
        <v>209</v>
      </c>
      <c r="AM3" s="97"/>
      <c r="AN3" s="97"/>
      <c r="AO3" s="117" t="s">
        <v>188</v>
      </c>
      <c r="AP3" s="117" t="s">
        <v>200</v>
      </c>
      <c r="AQ3" s="117" t="s">
        <v>187</v>
      </c>
      <c r="AR3" s="117" t="s">
        <v>186</v>
      </c>
      <c r="AS3" s="117" t="s">
        <v>183</v>
      </c>
      <c r="AT3" s="97"/>
      <c r="AU3" s="97"/>
    </row>
    <row r="4" spans="1:47">
      <c r="A4" s="97">
        <f>список!A2</f>
        <v>1</v>
      </c>
      <c r="B4" s="97" t="str">
        <f>IF(список!B2="","",список!B2)</f>
        <v/>
      </c>
      <c r="C4" s="97" t="str">
        <f>IF(список!C2="","",список!C2)</f>
        <v/>
      </c>
      <c r="D4" s="97" t="str">
        <f>IF('Социально-коммуникативное разви'!G4="","",IF('Социально-коммуникативное разви'!G4&gt;1.5,"сформирован",IF('Социально-коммуникативное разви'!G4&lt;0.5,"не сформирован", "в стадии формирования")))</f>
        <v/>
      </c>
      <c r="E4" s="97" t="str">
        <f>IF('Социально-коммуникативное разви'!I4="","",IF('Социально-коммуникативное разви'!I4&gt;1.5,"сформирован",IF('Социально-коммуникативное разви'!I4&lt;0.5,"не сформирован","в стадии формирования")))</f>
        <v/>
      </c>
      <c r="F4" s="97" t="str">
        <f>IF('познавательное развитие'!M5="","",IF('познавательное развитие'!M5&gt;1.5,"сформирован",IF('познавательное развитие'!M5&lt;0.5,"не сформирован", "в стадии формирования")))</f>
        <v/>
      </c>
      <c r="G4" s="97" t="str">
        <f>IF('познавательное развитие'!K5="","",IF('познавательное развитие'!K5&gt;1.5,"сформирован",IF('познавательное развитие'!K5&lt;0.5,"не сформирован", "в стадии формирования")))</f>
        <v/>
      </c>
      <c r="H4" s="222" t="str">
        <f>IF('Социально-коммуникативное разви'!G4="","",IF('Социально-коммуникативное разви'!I4="","",IF('познавательное развитие'!M5="","",IF('познавательное развитие'!K5="","",('Социально-коммуникативное разви'!G4+'Социально-коммуникативное разви'!I4+'познавательное развитие'!M5+'познавательное развитие'!K5)/4))))</f>
        <v/>
      </c>
      <c r="I4" s="97" t="str">
        <f>IF(H4="","",IF(H4&gt;1.5,"сформирован",IF(H4&lt;0.5,"не сформирован","в стадии формирования")))</f>
        <v/>
      </c>
      <c r="J4" s="97" t="str">
        <f>IF('познавательное развитие'!E5="","",IF('познавательное развитие'!E5&gt;1.5,"сформирован",IF('познавательное развитие'!E5&lt;0.5,"не сформирован", "в стадии формирования")))</f>
        <v/>
      </c>
      <c r="K4" s="97" t="str">
        <f>IF('познавательное развитие'!F5="","",IF('познавательное развитие'!F5&gt;1.5,"сформирован",IF('познавательное развитие'!F5&lt;0.5,"не сформирован", "в стадии формирования")))</f>
        <v/>
      </c>
      <c r="L4" s="97" t="str">
        <f>IF('познавательное развитие'!L5="","",IF('познавательное развитие'!L5&gt;1.5,"сформирован",IF('познавательное развитие'!L5&lt;0.5,"не сформирован", "в стадии формирования")))</f>
        <v/>
      </c>
      <c r="M4" s="97" t="str">
        <f>IF('Физическое развитие'!N4="","",IF('Физическое развитие'!N4&gt;1.5,"сформирован",IF('Физическое развитие'!N4&lt;0.5,"не сформирован", "в стадии формирования")))</f>
        <v/>
      </c>
      <c r="N4" s="97" t="str">
        <f>IF('Физическое развитие'!O4="","",IF('Физическое развитие'!O4&gt;1.5,"сформирован",IF('Физическое развитие'!O4&lt;0.5,"не сформирован", "в стадии формирования")))</f>
        <v/>
      </c>
      <c r="O4" s="97" t="str">
        <f>IF('Социально-коммуникативное разви'!M4="","",IF('Социально-коммуникативное разви'!M4&gt;1.5,"сформирован",IF('Социально-коммуникативное разви'!M4&lt;0.5,"не сформирован", "в стадии формирования")))</f>
        <v/>
      </c>
      <c r="P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Q4" s="97" t="str">
        <f>IF('Физическое развитие'!M4="","",IF('Физическое развитие'!M4&gt;1.5,"сформирован",IF('Физическое развитие'!M4&lt;0.5,"не сформирован", "в стадии формирования")))</f>
        <v/>
      </c>
      <c r="R4" s="222" t="str">
        <f>IF('познавательное развитие'!E5="","",IF('познавательное развитие'!F5="","",IF('познавательное развитие'!L5="","",IF('Физическое развитие'!N4="","",IF('Физическое развитие'!O4="","",IF('Социально-коммуникативное разви'!M4="","",IF('Социально-коммуникативное разви'!Q4="","",IF('Физическое развитие'!M4="","",('познавательное развитие'!E5+'познавательное развитие'!F5+'познавательное развитие'!L5+'Физическое развитие'!N4+'Физическое развитие'!O4+'Социально-коммуникативное разви'!M4+'Социально-коммуникативное разви'!Q4+'Физическое развитие'!M4)/8))))))))</f>
        <v/>
      </c>
      <c r="S4" s="97" t="str">
        <f>IF(R4="","",IF(R4&gt;1.5,"сформирован",IF(R4&lt;0.5,"не сформирован","в стадии формирования")))</f>
        <v/>
      </c>
      <c r="T4" s="97" t="str">
        <f>IF('Социально-коммуникативное разви'!H4="","",IF('Социально-коммуникативное разви'!H4&gt;1.5,"сформирован",IF('Социально-коммуникативное разви'!H4&lt;0.5,"не сформирован", "в стадии формирования")))</f>
        <v/>
      </c>
      <c r="U4" s="97" t="str">
        <f>IF('Речевое развитие'!D4="","",IF('Речевое развитие'!D4&gt;1.5,"сформирован",IF('Речевое развитие'!D4&lt;0.5,"не сформирован", "в стадии формирования")))</f>
        <v/>
      </c>
      <c r="V4" s="97" t="str">
        <f>IF('Речевое развитие'!E4="","",IF('Речевое развитие'!E4&gt;1.5,"сформирован",IF('Речевое развитие'!E4&lt;0.5,"не сформирован", "в стадии формирования")))</f>
        <v/>
      </c>
      <c r="W4" s="222" t="str">
        <f>IF('Социально-коммуникативное разви'!H4="","",IF('Речевое развитие'!D4="","",IF('Речевое развитие'!E4="","",('Социально-коммуникативное разви'!H4+'Речевое развитие'!D4+'Речевое развитие'!E4)/3)))</f>
        <v/>
      </c>
      <c r="X4" s="97" t="str">
        <f>IF(W4="","",IF(W4&gt;1.5,"сформирован",IF(W4&lt;0.5,"не сформирован","в стадии формирования")))</f>
        <v/>
      </c>
      <c r="Y4" s="97" t="str">
        <f>IF('Социально-коммуникативное разви'!N4="","",IF('Социально-коммуникативное разви'!N4&gt;1.5,"сформирован",IF('Социально-коммуникативное разви'!N4&lt;0.5,"не сформирован", "в стадии формирования")))</f>
        <v/>
      </c>
      <c r="Z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AA4" s="97" t="str">
        <f>IF('Социально-коммуникативное разви'!E4="","",IF('Социально-коммуникативное разви'!E4&gt;1.5,"сформирован",IF('Социально-коммуникативное разви'!E4&lt;0.5,"не сформирован", "в стадии формирования")))</f>
        <v/>
      </c>
      <c r="AB4" s="97" t="str">
        <f>IF('Социально-коммуникативное разви'!F4="","",IF('Социально-коммуникативное разви'!F4&gt;1.5,"сформирован",IF('Социально-коммуникативное разви'!F4&lt;0.5,"не сформирован", "в стадии формирования")))</f>
        <v/>
      </c>
      <c r="AC4" s="97" t="str">
        <f>IF('Физическое развитие'!E4="","",IF('Физическое развитие'!E4&gt;1.5,"сформирован",IF('Физическое развитие'!E4&lt;0.5,"не сформирован", "в стадии формирования")))</f>
        <v/>
      </c>
      <c r="AD4" s="97" t="str">
        <f>IF('Социально-коммуникативное разви'!N4="","",IF('Социально-коммуникативное разви'!Q4="","",IF('Социально-коммуникативное разви'!E4="","",IF('Социально-коммуникативное разви'!F4="","",IF('Физическое развитие'!E4="","",('Социально-коммуникативное разви'!N4+'Социально-коммуникативное разви'!Q4+'Социально-коммуникативное разви'!E4+'Социально-коммуникативное разви'!F4+'Физическое развитие'!E4)/5)))))</f>
        <v/>
      </c>
      <c r="AE4" s="97" t="str">
        <f>IF(AD4="","",IF(AD4&gt;1.5,"сформирован",IF(AD4&lt;0.5,"не сформирован","в стадии формирования")))</f>
        <v/>
      </c>
      <c r="AF4" s="97" t="str">
        <f>IF('Социально-коммуникативное разви'!D4="","",IF('Социально-коммуникативное разви'!D4&gt;1.5,"сформирован",IF('Социально-коммуникативное разви'!D4&lt;0.5,"не сформирован", "в стадии формирования")))</f>
        <v/>
      </c>
      <c r="AG4" s="97" t="str">
        <f>IF('Речевое развитие'!F4="","",IF('Речевое развитие'!F4&gt;1.5,"сформирован",IF('Речевое развитие'!F4&lt;0.5,"не сформирован", "в стадии формирования")))</f>
        <v/>
      </c>
      <c r="AH4" s="97" t="str">
        <f>IF('Речевое развитие'!J4="","",IF('Речевое развитие'!J4&gt;1.5,"сформирован",IF('Речевое развитие'!J4&lt;0.5,"не сформирован", "в стадии формирования")))</f>
        <v/>
      </c>
      <c r="AI4" s="97" t="str">
        <f>IF('Художественно-эстетическое разв'!K5="","",IF('Художественно-эстетическое разв'!K5&gt;1.5,"сформирован",IF('Художественно-эстетическое разв'!K5&lt;0.5,"не сформирован", "в стадии формирования")))</f>
        <v/>
      </c>
      <c r="AJ4" s="97" t="str">
        <f>IF('Художественно-эстетическое разв'!L5="","",IF('Художественно-эстетическое разв'!L5&gt;1.5,"сформирован",IF('Художественно-эстетическое разв'!L5&lt;0.5,"не сформирован", "в стадии формирования")))</f>
        <v/>
      </c>
      <c r="AK4" s="97" t="str">
        <f>IF('Социально-коммуникативное разви'!J4="","",IF('Социально-коммуникативное разви'!J4&gt;1.5,"сформирован",IF('Социально-коммуникативное разви'!J4&lt;0.5,"не сформирован", "в стадии формирования")))</f>
        <v/>
      </c>
      <c r="AL4" s="97"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AM4" s="222" t="str">
        <f>IF('Речевое развитие'!F4="","",IF('Речевое развитие'!J4="","",IF('Художественно-эстетическое разв'!K5="","",IF('Художественно-эстетическое разв'!L5="","",IF('Социально-коммуникативное разви'!J4="","",IF('Художественно-эстетическое разв'!J5="","",('Речевое развитие'!F4+'Речевое развитие'!J4+'Художественно-эстетическое разв'!K5+'Художественно-эстетическое разв'!L5+'Социально-коммуникативное разви'!J4+'Художественно-эстетическое разв'!J5)/6))))))</f>
        <v/>
      </c>
      <c r="AN4" s="97" t="str">
        <f>IF(AM4="","",IF(AM4&gt;1.5,"сформирован",IF(AM4&lt;0.5,"не сформирован","в стадии формирования")))</f>
        <v/>
      </c>
      <c r="AO4" s="97" t="str">
        <f>IF('Физическое развитие'!J4="","",IF('Физическое развитие'!J4&gt;1.5,"сформирован",IF('Физическое развитие'!J4&lt;0.5,"не сформирован", "в стадии формирования")))</f>
        <v/>
      </c>
      <c r="AP4" s="97" t="str">
        <f>IF('Физическое развитие'!I4="","",IF('Физическое развитие'!I4&gt;1.5,"сформирован",IF('Физическое развитие'!I4&lt;0.5,"не сформирован", "в стадии формирования")))</f>
        <v/>
      </c>
      <c r="AQ4" s="97" t="str">
        <f>IF('Физическое развитие'!H4="","",IF('Физическое развитие'!H4&gt;1.5,"сформирован",IF('Физическое развитие'!H4&lt;0.5,"не сформирован", "в стадии формирования")))</f>
        <v/>
      </c>
      <c r="AR4" s="97" t="str">
        <f>IF('Физическое развитие'!G4="","",IF('Физическое развитие'!G4&gt;1.5,"сформирован",IF('Физическое развитие'!G4&lt;0.5,"не сформирован", "в стадии формирования")))</f>
        <v/>
      </c>
      <c r="AS4" s="97" t="str">
        <f>IF('Физическое развитие'!D4="","",IF('Физическое развитие'!D4&gt;1.5,"сформирован",IF('Физическое развитие'!D4&lt;0.5,"не сформирован", "в стадии формирования")))</f>
        <v/>
      </c>
      <c r="AT4" s="97" t="str">
        <f>IF('Физическое развитие'!J4="","",IF('Физическое развитие'!I4="","",IF('Физическое развитие'!H4="","",IF('Физическое развитие'!G4="","",IF('Физическое развитие'!D4="","",('Физическое развитие'!J4+'Физическое развитие'!I4+'Физическое развитие'!H4+'Физическое развитие'!G4+'Физическое развитие'!D4)/5)))))</f>
        <v/>
      </c>
      <c r="AU4" s="97" t="str">
        <f>IF(AT4="","",IF(AT4&gt;1.5,"сформирован",IF(AT4&lt;0.5,"не сформирован","в стадии формирования")))</f>
        <v/>
      </c>
    </row>
    <row r="5" spans="1:47">
      <c r="A5" s="97">
        <f>список!A3</f>
        <v>2</v>
      </c>
      <c r="B5" s="97" t="str">
        <f>IF(список!B3="","",список!B3)</f>
        <v/>
      </c>
      <c r="C5" s="97" t="str">
        <f>IF(список!C3="","",список!C3)</f>
        <v/>
      </c>
      <c r="D5" s="97"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E5" s="97" t="str">
        <f>IF('Социально-коммуникативное разви'!I5="","",IF('Социально-коммуникативное разви'!I5&gt;1.5,"сформирован",IF('Социально-коммуникативное разви'!I5&lt;0.5,"не сформирован","в стадии формирования")))</f>
        <v/>
      </c>
      <c r="F5" s="97" t="str">
        <f>IF('познавательное развитие'!M6="","",IF('познавательное развитие'!M6&gt;1.5,"сформирован",IF('познавательное развитие'!M6&lt;0.5,"не сформирован", "в стадии формирования")))</f>
        <v/>
      </c>
      <c r="G5" s="97" t="str">
        <f>IF('познавательное развитие'!K6="","",IF('познавательное развитие'!K6&gt;1.5,"сформирован",IF('познавательное развитие'!K6&lt;0.5,"не сформирован", "в стадии формирования")))</f>
        <v/>
      </c>
      <c r="H5" s="222" t="str">
        <f>IF('Социально-коммуникативное разви'!G5="","",IF('Социально-коммуникативное разви'!I5="","",IF('познавательное развитие'!M6="","",IF('познавательное развитие'!K6="","",('Социально-коммуникативное разви'!G5+'Социально-коммуникативное разви'!I5+'познавательное развитие'!M6+'познавательное развитие'!K6)/4))))</f>
        <v/>
      </c>
      <c r="I5" s="97" t="str">
        <f t="shared" ref="I5:I38" si="0">IF(H5="","",IF(H5&gt;1.5,"сформирован",IF(H5&lt;0.5,"не сформирован","в стадии формирования")))</f>
        <v/>
      </c>
      <c r="J5" s="97" t="str">
        <f>IF('познавательное развитие'!E6="","",IF('познавательное развитие'!E6&gt;1.5,"сформирован",IF('познавательное развитие'!E6&lt;0.5,"не сформирован", "в стадии формирования")))</f>
        <v/>
      </c>
      <c r="K5" s="97" t="str">
        <f>IF('познавательное развитие'!F6="","",IF('познавательное развитие'!F6&gt;1.5,"сформирован",IF('познавательное развитие'!F6&lt;0.5,"не сформирован", "в стадии формирования")))</f>
        <v/>
      </c>
      <c r="L5" s="97" t="str">
        <f>IF('познавательное развитие'!L6="","",IF('познавательное развитие'!L6&gt;1.5,"сформирован",IF('познавательное развитие'!L6&lt;0.5,"не сформирован", "в стадии формирования")))</f>
        <v/>
      </c>
      <c r="M5" s="97" t="str">
        <f>IF('Физическое развитие'!N5="","",IF('Физическое развитие'!N5&gt;1.5,"сформирован",IF('Физическое развитие'!N5&lt;0.5,"не сформирован", "в стадии формирования")))</f>
        <v/>
      </c>
      <c r="N5" s="97" t="str">
        <f>IF('Физическое развитие'!O5="","",IF('Физическое развитие'!O5&gt;1.5,"сформирован",IF('Физическое развитие'!O5&lt;0.5,"не сформирован", "в стадии формирования")))</f>
        <v/>
      </c>
      <c r="O5" s="97"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P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Q5" s="97" t="str">
        <f>IF('Физическое развитие'!M5="","",IF('Физическое развитие'!M5&gt;1.5,"сформирован",IF('Физическое развитие'!M5&lt;0.5,"не сформирован", "в стадии формирования")))</f>
        <v/>
      </c>
      <c r="R5" s="222" t="str">
        <f>IF('познавательное развитие'!E6="","",IF('познавательное развитие'!F6="","",IF('познавательное развитие'!L6="","",IF('Физическое развитие'!N5="","",IF('Физическое развитие'!O5="","",IF('Социально-коммуникативное разви'!M5="","",IF('Социально-коммуникативное разви'!Q5="","",IF('Физическое развитие'!M5="","",('познавательное развитие'!E6+'познавательное развитие'!F6+'познавательное развитие'!L6+'Физическое развитие'!N5+'Физическое развитие'!O5+'Социально-коммуникативное разви'!M5+'Социально-коммуникативное разви'!Q5+'Физическое развитие'!M5)/8))))))))</f>
        <v/>
      </c>
      <c r="S5" s="97" t="str">
        <f t="shared" ref="S5:S38" si="1">IF(R5="","",IF(R5&gt;1.5,"сформирован",IF(R5&lt;0.5,"не сформирован","в стадии формирования")))</f>
        <v/>
      </c>
      <c r="T5" s="97"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U5" s="97" t="str">
        <f>IF('Речевое развитие'!D5="","",IF('Речевое развитие'!D5&gt;1.5,"сформирован",IF('Речевое развитие'!D5&lt;0.5,"не сформирован", "в стадии формирования")))</f>
        <v/>
      </c>
      <c r="V5" s="97" t="str">
        <f>IF('Речевое развитие'!E5="","",IF('Речевое развитие'!E5&gt;1.5,"сформирован",IF('Речевое развитие'!E5&lt;0.5,"не сформирован", "в стадии формирования")))</f>
        <v/>
      </c>
      <c r="W5" s="222" t="str">
        <f>IF('Социально-коммуникативное разви'!H5="","",IF('Речевое развитие'!D5="","",IF('Речевое развитие'!E5="","",('Социально-коммуникативное разви'!H5+'Речевое развитие'!D5+'Речевое развитие'!E5)/3)))</f>
        <v/>
      </c>
      <c r="X5" s="97" t="str">
        <f t="shared" ref="X5:X38" si="2">IF(W5="","",IF(W5&gt;1.5,"сформирован",IF(W5&lt;0.5,"не сформирован","в стадии формирования")))</f>
        <v/>
      </c>
      <c r="Y5" s="97"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Z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AA5" s="97"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AB5" s="97"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AC5" s="97" t="str">
        <f>IF('Физическое развитие'!E5="","",IF('Физическое развитие'!E5&gt;1.5,"сформирован",IF('Физическое развитие'!E5&lt;0.5,"не сформирован", "в стадии формирования")))</f>
        <v/>
      </c>
      <c r="AD5" s="97" t="str">
        <f>IF('Социально-коммуникативное разви'!N5="","",IF('Социально-коммуникативное разви'!Q5="","",IF('Социально-коммуникативное разви'!E5="","",IF('Социально-коммуникативное разви'!F5="","",IF('Физическое развитие'!E5="","",('Социально-коммуникативное разви'!N5+'Социально-коммуникативное разви'!Q5+'Социально-коммуникативное разви'!E5+'Социально-коммуникативное разви'!F5+'Физическое развитие'!E5)/5)))))</f>
        <v/>
      </c>
      <c r="AE5" s="97" t="str">
        <f t="shared" ref="AE5:AE38" si="3">IF(AD5="","",IF(AD5&gt;1.5,"сформирован",IF(AD5&lt;0.5,"не сформирован","в стадии формирования")))</f>
        <v/>
      </c>
      <c r="AF5" s="97"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AG5" s="97" t="str">
        <f>IF('Речевое развитие'!F5="","",IF('Речевое развитие'!F5&gt;1.5,"сформирован",IF('Речевое развитие'!F5&lt;0.5,"не сформирован", "в стадии формирования")))</f>
        <v/>
      </c>
      <c r="AH5" s="97" t="str">
        <f>IF('Речевое развитие'!J5="","",IF('Речевое развитие'!J5&gt;1.5,"сформирован",IF('Речевое развитие'!J5&lt;0.5,"не сформирован", "в стадии формирования")))</f>
        <v/>
      </c>
      <c r="AI5" s="97" t="str">
        <f>IF('Художественно-эстетическое разв'!K6="","",IF('Художественно-эстетическое разв'!K6&gt;1.5,"сформирован",IF('Художественно-эстетическое разв'!K6&lt;0.5,"не сформирован", "в стадии формирования")))</f>
        <v/>
      </c>
      <c r="AJ5" s="97" t="str">
        <f>IF('Художественно-эстетическое разв'!L6="","",IF('Художественно-эстетическое разв'!L6&gt;1.5,"сформирован",IF('Художественно-эстетическое разв'!L6&lt;0.5,"не сформирован", "в стадии формирования")))</f>
        <v/>
      </c>
      <c r="AK5" s="97"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L5" s="97"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AM5" s="222" t="str">
        <f>IF('Речевое развитие'!F5="","",IF('Речевое развитие'!J5="","",IF('Художественно-эстетическое разв'!K6="","",IF('Художественно-эстетическое разв'!L6="","",IF('Социально-коммуникативное разви'!J5="","",IF('Художественно-эстетическое разв'!J6="","",('Речевое развитие'!F5+'Речевое развитие'!J5+'Художественно-эстетическое разв'!K6+'Художественно-эстетическое разв'!L6+'Социально-коммуникативное разви'!J5+'Художественно-эстетическое разв'!J6)/6))))))</f>
        <v/>
      </c>
      <c r="AN5" s="97" t="str">
        <f t="shared" ref="AN5:AN38" si="4">IF(AM5="","",IF(AM5&gt;1.5,"сформирован",IF(AM5&lt;0.5,"не сформирован","в стадии формирования")))</f>
        <v/>
      </c>
      <c r="AO5" s="97" t="str">
        <f>IF('Физическое развитие'!J5="","",IF('Физическое развитие'!J5&gt;1.5,"сформирован",IF('Физическое развитие'!J5&lt;0.5,"не сформирован", "в стадии формирования")))</f>
        <v/>
      </c>
      <c r="AP5" s="97" t="str">
        <f>IF('Физическое развитие'!I5="","",IF('Физическое развитие'!I5&gt;1.5,"сформирован",IF('Физическое развитие'!I5&lt;0.5,"не сформирован", "в стадии формирования")))</f>
        <v/>
      </c>
      <c r="AQ5" s="97" t="str">
        <f>IF('Физическое развитие'!H5="","",IF('Физическое развитие'!H5&gt;1.5,"сформирован",IF('Физическое развитие'!H5&lt;0.5,"не сформирован", "в стадии формирования")))</f>
        <v/>
      </c>
      <c r="AR5" s="97" t="str">
        <f>IF('Физическое развитие'!G5="","",IF('Физическое развитие'!G5&gt;1.5,"сформирован",IF('Физическое развитие'!G5&lt;0.5,"не сформирован", "в стадии формирования")))</f>
        <v/>
      </c>
      <c r="AS5" s="97" t="str">
        <f>IF('Физическое развитие'!D5="","",IF('Физическое развитие'!D5&gt;1.5,"сформирован",IF('Физическое развитие'!D5&lt;0.5,"не сформирован", "в стадии формирования")))</f>
        <v/>
      </c>
      <c r="AT5" s="97" t="str">
        <f>IF('Физическое развитие'!J5="","",IF('Физическое развитие'!I5="","",IF('Физическое развитие'!H5="","",IF('Физическое развитие'!G5="","",IF('Физическое развитие'!D5="","",('Физическое развитие'!J5+'Физическое развитие'!I5+'Физическое развитие'!H5+'Физическое развитие'!G5+'Физическое развитие'!D5)/5)))))</f>
        <v/>
      </c>
      <c r="AU5" s="97" t="str">
        <f t="shared" ref="AU5:AU38" si="5">IF(AT5="","",IF(AT5&gt;1.5,"сформирован",IF(AT5&lt;0.5,"не сформирован","в стадии формирования")))</f>
        <v/>
      </c>
    </row>
    <row r="6" spans="1:47">
      <c r="A6" s="97">
        <f>список!A4</f>
        <v>3</v>
      </c>
      <c r="B6" s="97" t="str">
        <f>IF(список!B4="","",список!B4)</f>
        <v/>
      </c>
      <c r="C6" s="97" t="str">
        <f>IF(список!C4="","",список!C4)</f>
        <v/>
      </c>
      <c r="D6" s="97"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E6" s="97" t="str">
        <f>IF('Социально-коммуникативное разви'!I6="","",IF('Социально-коммуникативное разви'!I6&gt;1.5,"сформирован",IF('Социально-коммуникативное разви'!I6&lt;0.5,"не сформирован","в стадии формирования")))</f>
        <v/>
      </c>
      <c r="F6" s="97" t="str">
        <f>IF('познавательное развитие'!M7="","",IF('познавательное развитие'!M7&gt;1.5,"сформирован",IF('познавательное развитие'!M7&lt;0.5,"не сформирован", "в стадии формирования")))</f>
        <v/>
      </c>
      <c r="G6" s="97" t="str">
        <f>IF('познавательное развитие'!K7="","",IF('познавательное развитие'!K7&gt;1.5,"сформирован",IF('познавательное развитие'!K7&lt;0.5,"не сформирован", "в стадии формирования")))</f>
        <v/>
      </c>
      <c r="H6" s="222" t="str">
        <f>IF('Социально-коммуникативное разви'!G6="","",IF('Социально-коммуникативное разви'!I6="","",IF('познавательное развитие'!M7="","",IF('познавательное развитие'!K7="","",('Социально-коммуникативное разви'!G6+'Социально-коммуникативное разви'!I6+'познавательное развитие'!M7+'познавательное развитие'!K7)/4))))</f>
        <v/>
      </c>
      <c r="I6" s="97" t="str">
        <f t="shared" si="0"/>
        <v/>
      </c>
      <c r="J6" s="97" t="str">
        <f>IF('познавательное развитие'!E7="","",IF('познавательное развитие'!E7&gt;1.5,"сформирован",IF('познавательное развитие'!E7&lt;0.5,"не сформирован", "в стадии формирования")))</f>
        <v/>
      </c>
      <c r="K6" s="97" t="str">
        <f>IF('познавательное развитие'!F7="","",IF('познавательное развитие'!F7&gt;1.5,"сформирован",IF('познавательное развитие'!F7&lt;0.5,"не сформирован", "в стадии формирования")))</f>
        <v/>
      </c>
      <c r="L6" s="97" t="str">
        <f>IF('познавательное развитие'!L7="","",IF('познавательное развитие'!L7&gt;1.5,"сформирован",IF('познавательное развитие'!L7&lt;0.5,"не сформирован", "в стадии формирования")))</f>
        <v/>
      </c>
      <c r="M6" s="97" t="str">
        <f>IF('Физическое развитие'!N6="","",IF('Физическое развитие'!N6&gt;1.5,"сформирован",IF('Физическое развитие'!N6&lt;0.5,"не сформирован", "в стадии формирования")))</f>
        <v/>
      </c>
      <c r="N6" s="97" t="str">
        <f>IF('Физическое развитие'!O6="","",IF('Физическое развитие'!O6&gt;1.5,"сформирован",IF('Физическое развитие'!O6&lt;0.5,"не сформирован", "в стадии формирования")))</f>
        <v/>
      </c>
      <c r="O6" s="97"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P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Q6" s="97" t="str">
        <f>IF('Физическое развитие'!M6="","",IF('Физическое развитие'!M6&gt;1.5,"сформирован",IF('Физическое развитие'!M6&lt;0.5,"не сформирован", "в стадии формирования")))</f>
        <v/>
      </c>
      <c r="R6" s="222" t="str">
        <f>IF('познавательное развитие'!E7="","",IF('познавательное развитие'!F7="","",IF('познавательное развитие'!L7="","",IF('Физическое развитие'!N6="","",IF('Физическое развитие'!O6="","",IF('Социально-коммуникативное разви'!M6="","",IF('Социально-коммуникативное разви'!Q6="","",IF('Физическое развитие'!M6="","",('познавательное развитие'!E7+'познавательное развитие'!F7+'познавательное развитие'!L7+'Физическое развитие'!N6+'Физическое развитие'!O6+'Социально-коммуникативное разви'!M6+'Социально-коммуникативное разви'!Q6+'Физическое развитие'!M6)/8))))))))</f>
        <v/>
      </c>
      <c r="S6" s="97" t="str">
        <f t="shared" si="1"/>
        <v/>
      </c>
      <c r="T6" s="97"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U6" s="97" t="str">
        <f>IF('Речевое развитие'!D6="","",IF('Речевое развитие'!D6&gt;1.5,"сформирован",IF('Речевое развитие'!D6&lt;0.5,"не сформирован", "в стадии формирования")))</f>
        <v/>
      </c>
      <c r="V6" s="97" t="str">
        <f>IF('Речевое развитие'!E6="","",IF('Речевое развитие'!E6&gt;1.5,"сформирован",IF('Речевое развитие'!E6&lt;0.5,"не сформирован", "в стадии формирования")))</f>
        <v/>
      </c>
      <c r="W6" s="222" t="str">
        <f>IF('Социально-коммуникативное разви'!H6="","",IF('Речевое развитие'!D6="","",IF('Речевое развитие'!E6="","",('Социально-коммуникативное разви'!H6+'Речевое развитие'!D6+'Речевое развитие'!E6)/3)))</f>
        <v/>
      </c>
      <c r="X6" s="97" t="str">
        <f t="shared" si="2"/>
        <v/>
      </c>
      <c r="Y6" s="97"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Z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AA6" s="97"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AB6" s="97"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AC6" s="97" t="str">
        <f>IF('Физическое развитие'!E6="","",IF('Физическое развитие'!E6&gt;1.5,"сформирован",IF('Физическое развитие'!E6&lt;0.5,"не сформирован", "в стадии формирования")))</f>
        <v/>
      </c>
      <c r="AD6" s="97" t="str">
        <f>IF('Социально-коммуникативное разви'!N6="","",IF('Социально-коммуникативное разви'!Q6="","",IF('Социально-коммуникативное разви'!E6="","",IF('Социально-коммуникативное разви'!F6="","",IF('Физическое развитие'!E6="","",('Социально-коммуникативное разви'!N6+'Социально-коммуникативное разви'!Q6+'Социально-коммуникативное разви'!E6+'Социально-коммуникативное разви'!F6+'Физическое развитие'!E6)/5)))))</f>
        <v/>
      </c>
      <c r="AE6" s="97" t="str">
        <f t="shared" si="3"/>
        <v/>
      </c>
      <c r="AF6" s="97"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AG6" s="97" t="str">
        <f>IF('Речевое развитие'!F6="","",IF('Речевое развитие'!F6&gt;1.5,"сформирован",IF('Речевое развитие'!F6&lt;0.5,"не сформирован", "в стадии формирования")))</f>
        <v/>
      </c>
      <c r="AH6" s="97" t="str">
        <f>IF('Речевое развитие'!J6="","",IF('Речевое развитие'!J6&gt;1.5,"сформирован",IF('Речевое развитие'!J6&lt;0.5,"не сформирован", "в стадии формирования")))</f>
        <v/>
      </c>
      <c r="AI6" s="97" t="str">
        <f>IF('Художественно-эстетическое разв'!K7="","",IF('Художественно-эстетическое разв'!K7&gt;1.5,"сформирован",IF('Художественно-эстетическое разв'!K7&lt;0.5,"не сформирован", "в стадии формирования")))</f>
        <v/>
      </c>
      <c r="AJ6" s="97" t="str">
        <f>IF('Художественно-эстетическое разв'!L7="","",IF('Художественно-эстетическое разв'!L7&gt;1.5,"сформирован",IF('Художественно-эстетическое разв'!L7&lt;0.5,"не сформирован", "в стадии формирования")))</f>
        <v/>
      </c>
      <c r="AK6" s="97"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L6" s="97"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AM6" s="222" t="str">
        <f>IF('Речевое развитие'!F6="","",IF('Речевое развитие'!J6="","",IF('Художественно-эстетическое разв'!K7="","",IF('Художественно-эстетическое разв'!L7="","",IF('Социально-коммуникативное разви'!J6="","",IF('Художественно-эстетическое разв'!J7="","",('Речевое развитие'!F6+'Речевое развитие'!J6+'Художественно-эстетическое разв'!K7+'Художественно-эстетическое разв'!L7+'Социально-коммуникативное разви'!J6+'Художественно-эстетическое разв'!J7)/6))))))</f>
        <v/>
      </c>
      <c r="AN6" s="97" t="str">
        <f t="shared" si="4"/>
        <v/>
      </c>
      <c r="AO6" s="97" t="str">
        <f>IF('Физическое развитие'!J6="","",IF('Физическое развитие'!J6&gt;1.5,"сформирован",IF('Физическое развитие'!J6&lt;0.5,"не сформирован", "в стадии формирования")))</f>
        <v/>
      </c>
      <c r="AP6" s="97" t="str">
        <f>IF('Физическое развитие'!I6="","",IF('Физическое развитие'!I6&gt;1.5,"сформирован",IF('Физическое развитие'!I6&lt;0.5,"не сформирован", "в стадии формирования")))</f>
        <v/>
      </c>
      <c r="AQ6" s="97" t="str">
        <f>IF('Физическое развитие'!H6="","",IF('Физическое развитие'!H6&gt;1.5,"сформирован",IF('Физическое развитие'!H6&lt;0.5,"не сформирован", "в стадии формирования")))</f>
        <v/>
      </c>
      <c r="AR6" s="97" t="str">
        <f>IF('Физическое развитие'!G6="","",IF('Физическое развитие'!G6&gt;1.5,"сформирован",IF('Физическое развитие'!G6&lt;0.5,"не сформирован", "в стадии формирования")))</f>
        <v/>
      </c>
      <c r="AS6" s="97" t="str">
        <f>IF('Физическое развитие'!D6="","",IF('Физическое развитие'!D6&gt;1.5,"сформирован",IF('Физическое развитие'!D6&lt;0.5,"не сформирован", "в стадии формирования")))</f>
        <v/>
      </c>
      <c r="AT6" s="97" t="str">
        <f>IF('Физическое развитие'!J6="","",IF('Физическое развитие'!I6="","",IF('Физическое развитие'!H6="","",IF('Физическое развитие'!G6="","",IF('Физическое развитие'!D6="","",('Физическое развитие'!J6+'Физическое развитие'!I6+'Физическое развитие'!H6+'Физическое развитие'!G6+'Физическое развитие'!D6)/5)))))</f>
        <v/>
      </c>
      <c r="AU6" s="97" t="str">
        <f t="shared" si="5"/>
        <v/>
      </c>
    </row>
    <row r="7" spans="1:47">
      <c r="A7" s="97">
        <f>список!A5</f>
        <v>4</v>
      </c>
      <c r="B7" s="97" t="str">
        <f>IF(список!B5="","",список!B5)</f>
        <v/>
      </c>
      <c r="C7" s="97" t="str">
        <f>IF(список!C5="","",список!C5)</f>
        <v/>
      </c>
      <c r="D7" s="97"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E7" s="97" t="str">
        <f>IF('Социально-коммуникативное разви'!I7="","",IF('Социально-коммуникативное разви'!I7&gt;1.5,"сформирован",IF('Социально-коммуникативное разви'!I7&lt;0.5,"не сформирован","в стадии формирования")))</f>
        <v/>
      </c>
      <c r="F7" s="97" t="str">
        <f>IF('познавательное развитие'!M8="","",IF('познавательное развитие'!M8&gt;1.5,"сформирован",IF('познавательное развитие'!M8&lt;0.5,"не сформирован", "в стадии формирования")))</f>
        <v/>
      </c>
      <c r="G7" s="97" t="str">
        <f>IF('познавательное развитие'!K8="","",IF('познавательное развитие'!K8&gt;1.5,"сформирован",IF('познавательное развитие'!K8&lt;0.5,"не сформирован", "в стадии формирования")))</f>
        <v/>
      </c>
      <c r="H7" s="222" t="str">
        <f>IF('Социально-коммуникативное разви'!G7="","",IF('Социально-коммуникативное разви'!I7="","",IF('познавательное развитие'!M8="","",IF('познавательное развитие'!K8="","",('Социально-коммуникативное разви'!G7+'Социально-коммуникативное разви'!I7+'познавательное развитие'!M8+'познавательное развитие'!K8)/4))))</f>
        <v/>
      </c>
      <c r="I7" s="97" t="str">
        <f t="shared" si="0"/>
        <v/>
      </c>
      <c r="J7" s="97" t="str">
        <f>IF('познавательное развитие'!E8="","",IF('познавательное развитие'!E8&gt;1.5,"сформирован",IF('познавательное развитие'!E8&lt;0.5,"не сформирован", "в стадии формирования")))</f>
        <v/>
      </c>
      <c r="K7" s="97" t="str">
        <f>IF('познавательное развитие'!F8="","",IF('познавательное развитие'!F8&gt;1.5,"сформирован",IF('познавательное развитие'!F8&lt;0.5,"не сформирован", "в стадии формирования")))</f>
        <v/>
      </c>
      <c r="L7" s="97" t="str">
        <f>IF('познавательное развитие'!L8="","",IF('познавательное развитие'!L8&gt;1.5,"сформирован",IF('познавательное развитие'!L8&lt;0.5,"не сформирован", "в стадии формирования")))</f>
        <v/>
      </c>
      <c r="M7" s="97" t="str">
        <f>IF('Физическое развитие'!N7="","",IF('Физическое развитие'!N7&gt;1.5,"сформирован",IF('Физическое развитие'!N7&lt;0.5,"не сформирован", "в стадии формирования")))</f>
        <v/>
      </c>
      <c r="N7" s="97" t="str">
        <f>IF('Физическое развитие'!O7="","",IF('Физическое развитие'!O7&gt;1.5,"сформирован",IF('Физическое развитие'!O7&lt;0.5,"не сформирован", "в стадии формирования")))</f>
        <v/>
      </c>
      <c r="O7" s="97"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P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Q7" s="97" t="str">
        <f>IF('Физическое развитие'!M7="","",IF('Физическое развитие'!M7&gt;1.5,"сформирован",IF('Физическое развитие'!M7&lt;0.5,"не сформирован", "в стадии формирования")))</f>
        <v/>
      </c>
      <c r="R7" s="222" t="str">
        <f>IF('познавательное развитие'!E8="","",IF('познавательное развитие'!F8="","",IF('познавательное развитие'!L8="","",IF('Физическое развитие'!N7="","",IF('Физическое развитие'!O7="","",IF('Социально-коммуникативное разви'!M7="","",IF('Социально-коммуникативное разви'!Q7="","",IF('Физическое развитие'!M7="","",('познавательное развитие'!E8+'познавательное развитие'!F8+'познавательное развитие'!L8+'Физическое развитие'!N7+'Физическое развитие'!O7+'Социально-коммуникативное разви'!M7+'Социально-коммуникативное разви'!Q7+'Физическое развитие'!M7)/8))))))))</f>
        <v/>
      </c>
      <c r="S7" s="97" t="str">
        <f t="shared" si="1"/>
        <v/>
      </c>
      <c r="T7" s="97"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U7" s="97" t="str">
        <f>IF('Речевое развитие'!D7="","",IF('Речевое развитие'!D7&gt;1.5,"сформирован",IF('Речевое развитие'!D7&lt;0.5,"не сформирован", "в стадии формирования")))</f>
        <v/>
      </c>
      <c r="V7" s="97" t="str">
        <f>IF('Речевое развитие'!E7="","",IF('Речевое развитие'!E7&gt;1.5,"сформирован",IF('Речевое развитие'!E7&lt;0.5,"не сформирован", "в стадии формирования")))</f>
        <v/>
      </c>
      <c r="W7" s="222" t="str">
        <f>IF('Социально-коммуникативное разви'!H7="","",IF('Речевое развитие'!D7="","",IF('Речевое развитие'!E7="","",('Социально-коммуникативное разви'!H7+'Речевое развитие'!D7+'Речевое развитие'!E7)/3)))</f>
        <v/>
      </c>
      <c r="X7" s="97" t="str">
        <f t="shared" si="2"/>
        <v/>
      </c>
      <c r="Y7" s="97"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Z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AA7" s="97"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AB7" s="97"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AC7" s="97" t="str">
        <f>IF('Физическое развитие'!E7="","",IF('Физическое развитие'!E7&gt;1.5,"сформирован",IF('Физическое развитие'!E7&lt;0.5,"не сформирован", "в стадии формирования")))</f>
        <v/>
      </c>
      <c r="AD7" s="97" t="str">
        <f>IF('Социально-коммуникативное разви'!N7="","",IF('Социально-коммуникативное разви'!Q7="","",IF('Социально-коммуникативное разви'!E7="","",IF('Социально-коммуникативное разви'!F7="","",IF('Физическое развитие'!E7="","",('Социально-коммуникативное разви'!N7+'Социально-коммуникативное разви'!Q7+'Социально-коммуникативное разви'!E7+'Социально-коммуникативное разви'!F7+'Физическое развитие'!E7)/5)))))</f>
        <v/>
      </c>
      <c r="AE7" s="97" t="str">
        <f t="shared" si="3"/>
        <v/>
      </c>
      <c r="AF7" s="97"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AG7" s="97" t="str">
        <f>IF('Речевое развитие'!F7="","",IF('Речевое развитие'!F7&gt;1.5,"сформирован",IF('Речевое развитие'!F7&lt;0.5,"не сформирован", "в стадии формирования")))</f>
        <v/>
      </c>
      <c r="AH7" s="97" t="str">
        <f>IF('Речевое развитие'!J7="","",IF('Речевое развитие'!J7&gt;1.5,"сформирован",IF('Речевое развитие'!J7&lt;0.5,"не сформирован", "в стадии формирования")))</f>
        <v/>
      </c>
      <c r="AI7" s="97" t="str">
        <f>IF('Художественно-эстетическое разв'!K8="","",IF('Художественно-эстетическое разв'!K8&gt;1.5,"сформирован",IF('Художественно-эстетическое разв'!K8&lt;0.5,"не сформирован", "в стадии формирования")))</f>
        <v/>
      </c>
      <c r="AJ7" s="97" t="str">
        <f>IF('Художественно-эстетическое разв'!L8="","",IF('Художественно-эстетическое разв'!L8&gt;1.5,"сформирован",IF('Художественно-эстетическое разв'!L8&lt;0.5,"не сформирован", "в стадии формирования")))</f>
        <v/>
      </c>
      <c r="AK7" s="97"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L7" s="97"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AM7" s="222" t="str">
        <f>IF('Речевое развитие'!F7="","",IF('Речевое развитие'!J7="","",IF('Художественно-эстетическое разв'!K8="","",IF('Художественно-эстетическое разв'!L8="","",IF('Социально-коммуникативное разви'!J7="","",IF('Художественно-эстетическое разв'!J8="","",('Речевое развитие'!F7+'Речевое развитие'!J7+'Художественно-эстетическое разв'!K8+'Художественно-эстетическое разв'!L8+'Социально-коммуникативное разви'!J7+'Художественно-эстетическое разв'!J8)/6))))))</f>
        <v/>
      </c>
      <c r="AN7" s="97" t="str">
        <f t="shared" si="4"/>
        <v/>
      </c>
      <c r="AO7" s="97" t="str">
        <f>IF('Физическое развитие'!J7="","",IF('Физическое развитие'!J7&gt;1.5,"сформирован",IF('Физическое развитие'!J7&lt;0.5,"не сформирован", "в стадии формирования")))</f>
        <v/>
      </c>
      <c r="AP7" s="97" t="str">
        <f>IF('Физическое развитие'!I7="","",IF('Физическое развитие'!I7&gt;1.5,"сформирован",IF('Физическое развитие'!I7&lt;0.5,"не сформирован", "в стадии формирования")))</f>
        <v/>
      </c>
      <c r="AQ7" s="97" t="str">
        <f>IF('Физическое развитие'!H7="","",IF('Физическое развитие'!H7&gt;1.5,"сформирован",IF('Физическое развитие'!H7&lt;0.5,"не сформирован", "в стадии формирования")))</f>
        <v/>
      </c>
      <c r="AR7" s="97" t="str">
        <f>IF('Физическое развитие'!G7="","",IF('Физическое развитие'!G7&gt;1.5,"сформирован",IF('Физическое развитие'!G7&lt;0.5,"не сформирован", "в стадии формирования")))</f>
        <v/>
      </c>
      <c r="AS7" s="97" t="str">
        <f>IF('Физическое развитие'!D7="","",IF('Физическое развитие'!D7&gt;1.5,"сформирован",IF('Физическое развитие'!D7&lt;0.5,"не сформирован", "в стадии формирования")))</f>
        <v/>
      </c>
      <c r="AT7" s="97" t="str">
        <f>IF('Физическое развитие'!J7="","",IF('Физическое развитие'!I7="","",IF('Физическое развитие'!H7="","",IF('Физическое развитие'!G7="","",IF('Физическое развитие'!D7="","",('Физическое развитие'!J7+'Физическое развитие'!I7+'Физическое развитие'!H7+'Физическое развитие'!G7+'Физическое развитие'!D7)/5)))))</f>
        <v/>
      </c>
      <c r="AU7" s="97" t="str">
        <f t="shared" si="5"/>
        <v/>
      </c>
    </row>
    <row r="8" spans="1:47">
      <c r="A8" s="97">
        <f>список!A6</f>
        <v>5</v>
      </c>
      <c r="B8" s="97" t="str">
        <f>IF(список!B6="","",список!B6)</f>
        <v/>
      </c>
      <c r="C8" s="97" t="str">
        <f>IF(список!C6="","",список!C6)</f>
        <v/>
      </c>
      <c r="D8" s="97"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E8" s="97" t="str">
        <f>IF('Социально-коммуникативное разви'!I8="","",IF('Социально-коммуникативное разви'!I8&gt;1.5,"сформирован",IF('Социально-коммуникативное разви'!I8&lt;0.5,"не сформирован","в стадии формирования")))</f>
        <v/>
      </c>
      <c r="F8" s="97" t="str">
        <f>IF('познавательное развитие'!M9="","",IF('познавательное развитие'!M9&gt;1.5,"сформирован",IF('познавательное развитие'!M9&lt;0.5,"не сформирован", "в стадии формирования")))</f>
        <v/>
      </c>
      <c r="G8" s="97" t="str">
        <f>IF('познавательное развитие'!K9="","",IF('познавательное развитие'!K9&gt;1.5,"сформирован",IF('познавательное развитие'!K9&lt;0.5,"не сформирован", "в стадии формирования")))</f>
        <v/>
      </c>
      <c r="H8" s="222" t="str">
        <f>IF('Социально-коммуникативное разви'!G8="","",IF('Социально-коммуникативное разви'!I8="","",IF('познавательное развитие'!M9="","",IF('познавательное развитие'!K9="","",('Социально-коммуникативное разви'!G8+'Социально-коммуникативное разви'!I8+'познавательное развитие'!M9+'познавательное развитие'!K9)/4))))</f>
        <v/>
      </c>
      <c r="I8" s="97" t="str">
        <f t="shared" si="0"/>
        <v/>
      </c>
      <c r="J8" s="97" t="str">
        <f>IF('познавательное развитие'!E9="","",IF('познавательное развитие'!E9&gt;1.5,"сформирован",IF('познавательное развитие'!E9&lt;0.5,"не сформирован", "в стадии формирования")))</f>
        <v/>
      </c>
      <c r="K8" s="97" t="str">
        <f>IF('познавательное развитие'!F9="","",IF('познавательное развитие'!F9&gt;1.5,"сформирован",IF('познавательное развитие'!F9&lt;0.5,"не сформирован", "в стадии формирования")))</f>
        <v/>
      </c>
      <c r="L8" s="97" t="str">
        <f>IF('познавательное развитие'!L9="","",IF('познавательное развитие'!L9&gt;1.5,"сформирован",IF('познавательное развитие'!L9&lt;0.5,"не сформирован", "в стадии формирования")))</f>
        <v/>
      </c>
      <c r="M8" s="97" t="str">
        <f>IF('Физическое развитие'!N8="","",IF('Физическое развитие'!N8&gt;1.5,"сформирован",IF('Физическое развитие'!N8&lt;0.5,"не сформирован", "в стадии формирования")))</f>
        <v/>
      </c>
      <c r="N8" s="97" t="str">
        <f>IF('Физическое развитие'!O8="","",IF('Физическое развитие'!O8&gt;1.5,"сформирован",IF('Физическое развитие'!O8&lt;0.5,"не сформирован", "в стадии формирования")))</f>
        <v/>
      </c>
      <c r="O8" s="97"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P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Q8" s="97" t="str">
        <f>IF('Физическое развитие'!M8="","",IF('Физическое развитие'!M8&gt;1.5,"сформирован",IF('Физическое развитие'!M8&lt;0.5,"не сформирован", "в стадии формирования")))</f>
        <v/>
      </c>
      <c r="R8" s="222" t="str">
        <f>IF('познавательное развитие'!E9="","",IF('познавательное развитие'!F9="","",IF('познавательное развитие'!L9="","",IF('Физическое развитие'!N8="","",IF('Физическое развитие'!O8="","",IF('Социально-коммуникативное разви'!M8="","",IF('Социально-коммуникативное разви'!Q8="","",IF('Физическое развитие'!M8="","",('познавательное развитие'!E9+'познавательное развитие'!F9+'познавательное развитие'!L9+'Физическое развитие'!N8+'Физическое развитие'!O8+'Социально-коммуникативное разви'!M8+'Социально-коммуникативное разви'!Q8+'Физическое развитие'!M8)/8))))))))</f>
        <v/>
      </c>
      <c r="S8" s="97" t="str">
        <f t="shared" si="1"/>
        <v/>
      </c>
      <c r="T8" s="97"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U8" s="97" t="str">
        <f>IF('Речевое развитие'!D8="","",IF('Речевое развитие'!D8&gt;1.5,"сформирован",IF('Речевое развитие'!D8&lt;0.5,"не сформирован", "в стадии формирования")))</f>
        <v/>
      </c>
      <c r="V8" s="97" t="str">
        <f>IF('Речевое развитие'!E8="","",IF('Речевое развитие'!E8&gt;1.5,"сформирован",IF('Речевое развитие'!E8&lt;0.5,"не сформирован", "в стадии формирования")))</f>
        <v/>
      </c>
      <c r="W8" s="222" t="str">
        <f>IF('Социально-коммуникативное разви'!H8="","",IF('Речевое развитие'!D8="","",IF('Речевое развитие'!E8="","",('Социально-коммуникативное разви'!H8+'Речевое развитие'!D8+'Речевое развитие'!E8)/3)))</f>
        <v/>
      </c>
      <c r="X8" s="97" t="str">
        <f t="shared" si="2"/>
        <v/>
      </c>
      <c r="Y8" s="97"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Z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AA8" s="97"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AB8" s="97"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AC8" s="97" t="str">
        <f>IF('Физическое развитие'!E8="","",IF('Физическое развитие'!E8&gt;1.5,"сформирован",IF('Физическое развитие'!E8&lt;0.5,"не сформирован", "в стадии формирования")))</f>
        <v/>
      </c>
      <c r="AD8" s="97" t="str">
        <f>IF('Социально-коммуникативное разви'!N8="","",IF('Социально-коммуникативное разви'!Q8="","",IF('Социально-коммуникативное разви'!E8="","",IF('Социально-коммуникативное разви'!F8="","",IF('Физическое развитие'!E8="","",('Социально-коммуникативное разви'!N8+'Социально-коммуникативное разви'!Q8+'Социально-коммуникативное разви'!E8+'Социально-коммуникативное разви'!F8+'Физическое развитие'!E8)/5)))))</f>
        <v/>
      </c>
      <c r="AE8" s="97" t="str">
        <f t="shared" si="3"/>
        <v/>
      </c>
      <c r="AF8" s="97"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AG8" s="97" t="str">
        <f>IF('Речевое развитие'!F8="","",IF('Речевое развитие'!F8&gt;1.5,"сформирован",IF('Речевое развитие'!F8&lt;0.5,"не сформирован", "в стадии формирования")))</f>
        <v/>
      </c>
      <c r="AH8" s="97" t="str">
        <f>IF('Речевое развитие'!J8="","",IF('Речевое развитие'!J8&gt;1.5,"сформирован",IF('Речевое развитие'!J8&lt;0.5,"не сформирован", "в стадии формирования")))</f>
        <v/>
      </c>
      <c r="AI8" s="97" t="str">
        <f>IF('Художественно-эстетическое разв'!K9="","",IF('Художественно-эстетическое разв'!K9&gt;1.5,"сформирован",IF('Художественно-эстетическое разв'!K9&lt;0.5,"не сформирован", "в стадии формирования")))</f>
        <v/>
      </c>
      <c r="AJ8" s="97" t="str">
        <f>IF('Художественно-эстетическое разв'!L9="","",IF('Художественно-эстетическое разв'!L9&gt;1.5,"сформирован",IF('Художественно-эстетическое разв'!L9&lt;0.5,"не сформирован", "в стадии формирования")))</f>
        <v/>
      </c>
      <c r="AK8" s="97"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L8" s="97"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AM8" s="222" t="str">
        <f>IF('Речевое развитие'!F8="","",IF('Речевое развитие'!J8="","",IF('Художественно-эстетическое разв'!K9="","",IF('Художественно-эстетическое разв'!L9="","",IF('Социально-коммуникативное разви'!J8="","",IF('Художественно-эстетическое разв'!J9="","",('Речевое развитие'!F8+'Речевое развитие'!J8+'Художественно-эстетическое разв'!K9+'Художественно-эстетическое разв'!L9+'Социально-коммуникативное разви'!J8+'Художественно-эстетическое разв'!J9)/6))))))</f>
        <v/>
      </c>
      <c r="AN8" s="97" t="str">
        <f t="shared" si="4"/>
        <v/>
      </c>
      <c r="AO8" s="97" t="str">
        <f>IF('Физическое развитие'!J8="","",IF('Физическое развитие'!J8&gt;1.5,"сформирован",IF('Физическое развитие'!J8&lt;0.5,"не сформирован", "в стадии формирования")))</f>
        <v/>
      </c>
      <c r="AP8" s="97" t="str">
        <f>IF('Физическое развитие'!I8="","",IF('Физическое развитие'!I8&gt;1.5,"сформирован",IF('Физическое развитие'!I8&lt;0.5,"не сформирован", "в стадии формирования")))</f>
        <v/>
      </c>
      <c r="AQ8" s="97" t="str">
        <f>IF('Физическое развитие'!H8="","",IF('Физическое развитие'!H8&gt;1.5,"сформирован",IF('Физическое развитие'!H8&lt;0.5,"не сформирован", "в стадии формирования")))</f>
        <v/>
      </c>
      <c r="AR8" s="97" t="str">
        <f>IF('Физическое развитие'!G8="","",IF('Физическое развитие'!G8&gt;1.5,"сформирован",IF('Физическое развитие'!G8&lt;0.5,"не сформирован", "в стадии формирования")))</f>
        <v/>
      </c>
      <c r="AS8" s="97" t="str">
        <f>IF('Физическое развитие'!D8="","",IF('Физическое развитие'!D8&gt;1.5,"сформирован",IF('Физическое развитие'!D8&lt;0.5,"не сформирован", "в стадии формирования")))</f>
        <v/>
      </c>
      <c r="AT8" s="97" t="str">
        <f>IF('Физическое развитие'!J8="","",IF('Физическое развитие'!I8="","",IF('Физическое развитие'!H8="","",IF('Физическое развитие'!G8="","",IF('Физическое развитие'!D8="","",('Физическое развитие'!J8+'Физическое развитие'!I8+'Физическое развитие'!H8+'Физическое развитие'!G8+'Физическое развитие'!D8)/5)))))</f>
        <v/>
      </c>
      <c r="AU8" s="97" t="str">
        <f t="shared" si="5"/>
        <v/>
      </c>
    </row>
    <row r="9" spans="1:47">
      <c r="A9" s="97">
        <f>список!A7</f>
        <v>6</v>
      </c>
      <c r="B9" s="97" t="str">
        <f>IF(список!B7="","",список!B7)</f>
        <v/>
      </c>
      <c r="C9" s="97" t="str">
        <f>IF(список!C7="","",список!C7)</f>
        <v/>
      </c>
      <c r="D9" s="97"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E9" s="97" t="str">
        <f>IF('Социально-коммуникативное разви'!I9="","",IF('Социально-коммуникативное разви'!I9&gt;1.5,"сформирован",IF('Социально-коммуникативное разви'!I9&lt;0.5,"не сформирован","в стадии формирования")))</f>
        <v/>
      </c>
      <c r="F9" s="97" t="str">
        <f>IF('познавательное развитие'!M10="","",IF('познавательное развитие'!M10&gt;1.5,"сформирован",IF('познавательное развитие'!M10&lt;0.5,"не сформирован", "в стадии формирования")))</f>
        <v/>
      </c>
      <c r="G9" s="97" t="str">
        <f>IF('познавательное развитие'!K10="","",IF('познавательное развитие'!K10&gt;1.5,"сформирован",IF('познавательное развитие'!K10&lt;0.5,"не сформирован", "в стадии формирования")))</f>
        <v/>
      </c>
      <c r="H9" s="222" t="str">
        <f>IF('Социально-коммуникативное разви'!G9="","",IF('Социально-коммуникативное разви'!I9="","",IF('познавательное развитие'!M10="","",IF('познавательное развитие'!K10="","",('Социально-коммуникативное разви'!G9+'Социально-коммуникативное разви'!I9+'познавательное развитие'!M10+'познавательное развитие'!K10)/4))))</f>
        <v/>
      </c>
      <c r="I9" s="97" t="str">
        <f t="shared" si="0"/>
        <v/>
      </c>
      <c r="J9" s="97" t="str">
        <f>IF('познавательное развитие'!E10="","",IF('познавательное развитие'!E10&gt;1.5,"сформирован",IF('познавательное развитие'!E10&lt;0.5,"не сформирован", "в стадии формирования")))</f>
        <v/>
      </c>
      <c r="K9" s="97" t="str">
        <f>IF('познавательное развитие'!F10="","",IF('познавательное развитие'!F10&gt;1.5,"сформирован",IF('познавательное развитие'!F10&lt;0.5,"не сформирован", "в стадии формирования")))</f>
        <v/>
      </c>
      <c r="L9" s="97" t="str">
        <f>IF('познавательное развитие'!L10="","",IF('познавательное развитие'!L10&gt;1.5,"сформирован",IF('познавательное развитие'!L10&lt;0.5,"не сформирован", "в стадии формирования")))</f>
        <v/>
      </c>
      <c r="M9" s="97" t="str">
        <f>IF('Физическое развитие'!N9="","",IF('Физическое развитие'!N9&gt;1.5,"сформирован",IF('Физическое развитие'!N9&lt;0.5,"не сформирован", "в стадии формирования")))</f>
        <v/>
      </c>
      <c r="N9" s="97" t="str">
        <f>IF('Физическое развитие'!O9="","",IF('Физическое развитие'!O9&gt;1.5,"сформирован",IF('Физическое развитие'!O9&lt;0.5,"не сформирован", "в стадии формирования")))</f>
        <v/>
      </c>
      <c r="O9" s="97"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P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Q9" s="97" t="str">
        <f>IF('Физическое развитие'!M9="","",IF('Физическое развитие'!M9&gt;1.5,"сформирован",IF('Физическое развитие'!M9&lt;0.5,"не сформирован", "в стадии формирования")))</f>
        <v/>
      </c>
      <c r="R9" s="222" t="str">
        <f>IF('познавательное развитие'!E10="","",IF('познавательное развитие'!F10="","",IF('познавательное развитие'!L10="","",IF('Физическое развитие'!N9="","",IF('Физическое развитие'!O9="","",IF('Социально-коммуникативное разви'!M9="","",IF('Социально-коммуникативное разви'!Q9="","",IF('Физическое развитие'!M9="","",('познавательное развитие'!E10+'познавательное развитие'!F10+'познавательное развитие'!L10+'Физическое развитие'!N9+'Физическое развитие'!O9+'Социально-коммуникативное разви'!M9+'Социально-коммуникативное разви'!Q9+'Физическое развитие'!M9)/8))))))))</f>
        <v/>
      </c>
      <c r="S9" s="97" t="str">
        <f t="shared" si="1"/>
        <v/>
      </c>
      <c r="T9" s="97"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U9" s="97" t="str">
        <f>IF('Речевое развитие'!D9="","",IF('Речевое развитие'!D9&gt;1.5,"сформирован",IF('Речевое развитие'!D9&lt;0.5,"не сформирован", "в стадии формирования")))</f>
        <v/>
      </c>
      <c r="V9" s="97" t="str">
        <f>IF('Речевое развитие'!E9="","",IF('Речевое развитие'!E9&gt;1.5,"сформирован",IF('Речевое развитие'!E9&lt;0.5,"не сформирован", "в стадии формирования")))</f>
        <v/>
      </c>
      <c r="W9" s="222" t="str">
        <f>IF('Социально-коммуникативное разви'!H9="","",IF('Речевое развитие'!D9="","",IF('Речевое развитие'!E9="","",('Социально-коммуникативное разви'!H9+'Речевое развитие'!D9+'Речевое развитие'!E9)/3)))</f>
        <v/>
      </c>
      <c r="X9" s="97" t="str">
        <f t="shared" si="2"/>
        <v/>
      </c>
      <c r="Y9" s="97"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Z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AA9" s="97"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AB9" s="97"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AC9" s="97" t="str">
        <f>IF('Физическое развитие'!E9="","",IF('Физическое развитие'!E9&gt;1.5,"сформирован",IF('Физическое развитие'!E9&lt;0.5,"не сформирован", "в стадии формирования")))</f>
        <v/>
      </c>
      <c r="AD9" s="97" t="str">
        <f>IF('Социально-коммуникативное разви'!N9="","",IF('Социально-коммуникативное разви'!Q9="","",IF('Социально-коммуникативное разви'!E9="","",IF('Социально-коммуникативное разви'!F9="","",IF('Физическое развитие'!E9="","",('Социально-коммуникативное разви'!N9+'Социально-коммуникативное разви'!Q9+'Социально-коммуникативное разви'!E9+'Социально-коммуникативное разви'!F9+'Физическое развитие'!E9)/5)))))</f>
        <v/>
      </c>
      <c r="AE9" s="97" t="str">
        <f t="shared" si="3"/>
        <v/>
      </c>
      <c r="AF9" s="97"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AG9" s="97" t="str">
        <f>IF('Речевое развитие'!F9="","",IF('Речевое развитие'!F9&gt;1.5,"сформирован",IF('Речевое развитие'!F9&lt;0.5,"не сформирован", "в стадии формирования")))</f>
        <v/>
      </c>
      <c r="AH9" s="97" t="str">
        <f>IF('Речевое развитие'!J9="","",IF('Речевое развитие'!J9&gt;1.5,"сформирован",IF('Речевое развитие'!J9&lt;0.5,"не сформирован", "в стадии формирования")))</f>
        <v/>
      </c>
      <c r="AI9" s="97" t="str">
        <f>IF('Художественно-эстетическое разв'!K10="","",IF('Художественно-эстетическое разв'!K10&gt;1.5,"сформирован",IF('Художественно-эстетическое разв'!K10&lt;0.5,"не сформирован", "в стадии формирования")))</f>
        <v/>
      </c>
      <c r="AJ9" s="97" t="str">
        <f>IF('Художественно-эстетическое разв'!L10="","",IF('Художественно-эстетическое разв'!L10&gt;1.5,"сформирован",IF('Художественно-эстетическое разв'!L10&lt;0.5,"не сформирован", "в стадии формирования")))</f>
        <v/>
      </c>
      <c r="AK9" s="97"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L9" s="97"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AM9" s="222" t="str">
        <f>IF('Речевое развитие'!F9="","",IF('Речевое развитие'!J9="","",IF('Художественно-эстетическое разв'!K10="","",IF('Художественно-эстетическое разв'!L10="","",IF('Социально-коммуникативное разви'!J9="","",IF('Художественно-эстетическое разв'!J10="","",('Речевое развитие'!F9+'Речевое развитие'!J9+'Художественно-эстетическое разв'!K10+'Художественно-эстетическое разв'!L10+'Социально-коммуникативное разви'!J9+'Художественно-эстетическое разв'!J10)/6))))))</f>
        <v/>
      </c>
      <c r="AN9" s="97" t="str">
        <f t="shared" si="4"/>
        <v/>
      </c>
      <c r="AO9" s="97" t="str">
        <f>IF('Физическое развитие'!J9="","",IF('Физическое развитие'!J9&gt;1.5,"сформирован",IF('Физическое развитие'!J9&lt;0.5,"не сформирован", "в стадии формирования")))</f>
        <v/>
      </c>
      <c r="AP9" s="97" t="str">
        <f>IF('Физическое развитие'!I9="","",IF('Физическое развитие'!I9&gt;1.5,"сформирован",IF('Физическое развитие'!I9&lt;0.5,"не сформирован", "в стадии формирования")))</f>
        <v/>
      </c>
      <c r="AQ9" s="97" t="str">
        <f>IF('Физическое развитие'!H9="","",IF('Физическое развитие'!H9&gt;1.5,"сформирован",IF('Физическое развитие'!H9&lt;0.5,"не сформирован", "в стадии формирования")))</f>
        <v/>
      </c>
      <c r="AR9" s="97" t="str">
        <f>IF('Физическое развитие'!G9="","",IF('Физическое развитие'!G9&gt;1.5,"сформирован",IF('Физическое развитие'!G9&lt;0.5,"не сформирован", "в стадии формирования")))</f>
        <v/>
      </c>
      <c r="AS9" s="97" t="str">
        <f>IF('Физическое развитие'!D9="","",IF('Физическое развитие'!D9&gt;1.5,"сформирован",IF('Физическое развитие'!D9&lt;0.5,"не сформирован", "в стадии формирования")))</f>
        <v/>
      </c>
      <c r="AT9" s="97" t="str">
        <f>IF('Физическое развитие'!J9="","",IF('Физическое развитие'!I9="","",IF('Физическое развитие'!H9="","",IF('Физическое развитие'!G9="","",IF('Физическое развитие'!D9="","",('Физическое развитие'!J9+'Физическое развитие'!I9+'Физическое развитие'!H9+'Физическое развитие'!G9+'Физическое развитие'!D9)/5)))))</f>
        <v/>
      </c>
      <c r="AU9" s="97" t="str">
        <f t="shared" si="5"/>
        <v/>
      </c>
    </row>
    <row r="10" spans="1:47">
      <c r="A10" s="97">
        <f>список!A8</f>
        <v>7</v>
      </c>
      <c r="B10" s="97" t="str">
        <f>IF(список!B8="","",список!B8)</f>
        <v/>
      </c>
      <c r="C10" s="97" t="str">
        <f>IF(список!C8="","",список!C8)</f>
        <v/>
      </c>
      <c r="D10" s="97"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E10" s="97" t="str">
        <f>IF('Социально-коммуникативное разви'!I10="","",IF('Социально-коммуникативное разви'!I10&gt;1.5,"сформирован",IF('Социально-коммуникативное разви'!I10&lt;0.5,"не сформирован","в стадии формирования")))</f>
        <v/>
      </c>
      <c r="F10" s="97" t="str">
        <f>IF('познавательное развитие'!M11="","",IF('познавательное развитие'!M11&gt;1.5,"сформирован",IF('познавательное развитие'!M11&lt;0.5,"не сформирован", "в стадии формирования")))</f>
        <v/>
      </c>
      <c r="G10" s="97" t="str">
        <f>IF('познавательное развитие'!K11="","",IF('познавательное развитие'!K11&gt;1.5,"сформирован",IF('познавательное развитие'!K11&lt;0.5,"не сформирован", "в стадии формирования")))</f>
        <v/>
      </c>
      <c r="H10" s="222" t="str">
        <f>IF('Социально-коммуникативное разви'!G10="","",IF('Социально-коммуникативное разви'!I10="","",IF('познавательное развитие'!M11="","",IF('познавательное развитие'!K11="","",('Социально-коммуникативное разви'!G10+'Социально-коммуникативное разви'!I10+'познавательное развитие'!M11+'познавательное развитие'!K11)/4))))</f>
        <v/>
      </c>
      <c r="I10" s="97" t="str">
        <f t="shared" si="0"/>
        <v/>
      </c>
      <c r="J10" s="97" t="str">
        <f>IF('познавательное развитие'!E11="","",IF('познавательное развитие'!E11&gt;1.5,"сформирован",IF('познавательное развитие'!E11&lt;0.5,"не сформирован", "в стадии формирования")))</f>
        <v/>
      </c>
      <c r="K10" s="97" t="str">
        <f>IF('познавательное развитие'!F11="","",IF('познавательное развитие'!F11&gt;1.5,"сформирован",IF('познавательное развитие'!F11&lt;0.5,"не сформирован", "в стадии формирования")))</f>
        <v/>
      </c>
      <c r="L10" s="97" t="str">
        <f>IF('познавательное развитие'!L11="","",IF('познавательное развитие'!L11&gt;1.5,"сформирован",IF('познавательное развитие'!L11&lt;0.5,"не сформирован", "в стадии формирования")))</f>
        <v/>
      </c>
      <c r="M10" s="97" t="str">
        <f>IF('Физическое развитие'!N10="","",IF('Физическое развитие'!N10&gt;1.5,"сформирован",IF('Физическое развитие'!N10&lt;0.5,"не сформирован", "в стадии формирования")))</f>
        <v/>
      </c>
      <c r="N10" s="97" t="str">
        <f>IF('Физическое развитие'!O10="","",IF('Физическое развитие'!O10&gt;1.5,"сформирован",IF('Физическое развитие'!O10&lt;0.5,"не сформирован", "в стадии формирования")))</f>
        <v/>
      </c>
      <c r="O10" s="97"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P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Q10" s="97" t="str">
        <f>IF('Физическое развитие'!M10="","",IF('Физическое развитие'!M10&gt;1.5,"сформирован",IF('Физическое развитие'!M10&lt;0.5,"не сформирован", "в стадии формирования")))</f>
        <v/>
      </c>
      <c r="R10" s="222" t="str">
        <f>IF('познавательное развитие'!E11="","",IF('познавательное развитие'!F11="","",IF('познавательное развитие'!L11="","",IF('Физическое развитие'!N10="","",IF('Физическое развитие'!O10="","",IF('Социально-коммуникативное разви'!M10="","",IF('Социально-коммуникативное разви'!Q10="","",IF('Физическое развитие'!M10="","",('познавательное развитие'!E11+'познавательное развитие'!F11+'познавательное развитие'!L11+'Физическое развитие'!N10+'Физическое развитие'!O10+'Социально-коммуникативное разви'!M10+'Социально-коммуникативное разви'!Q10+'Физическое развитие'!M10)/8))))))))</f>
        <v/>
      </c>
      <c r="S10" s="97" t="str">
        <f t="shared" si="1"/>
        <v/>
      </c>
      <c r="T10" s="97"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U10" s="97" t="str">
        <f>IF('Речевое развитие'!D10="","",IF('Речевое развитие'!D10&gt;1.5,"сформирован",IF('Речевое развитие'!D10&lt;0.5,"не сформирован", "в стадии формирования")))</f>
        <v/>
      </c>
      <c r="V10" s="97" t="str">
        <f>IF('Речевое развитие'!E10="","",IF('Речевое развитие'!E10&gt;1.5,"сформирован",IF('Речевое развитие'!E10&lt;0.5,"не сформирован", "в стадии формирования")))</f>
        <v/>
      </c>
      <c r="W10" s="222" t="str">
        <f>IF('Социально-коммуникативное разви'!H10="","",IF('Речевое развитие'!D10="","",IF('Речевое развитие'!E10="","",('Социально-коммуникативное разви'!H10+'Речевое развитие'!D10+'Речевое развитие'!E10)/3)))</f>
        <v/>
      </c>
      <c r="X10" s="97" t="str">
        <f t="shared" si="2"/>
        <v/>
      </c>
      <c r="Y10" s="97"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Z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AA10" s="97"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AB10" s="97"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AC10" s="97" t="str">
        <f>IF('Физическое развитие'!E10="","",IF('Физическое развитие'!E10&gt;1.5,"сформирован",IF('Физическое развитие'!E10&lt;0.5,"не сформирован", "в стадии формирования")))</f>
        <v/>
      </c>
      <c r="AD10" s="97" t="str">
        <f>IF('Социально-коммуникативное разви'!N10="","",IF('Социально-коммуникативное разви'!Q10="","",IF('Социально-коммуникативное разви'!E10="","",IF('Социально-коммуникативное разви'!F10="","",IF('Физическое развитие'!E10="","",('Социально-коммуникативное разви'!N10+'Социально-коммуникативное разви'!Q10+'Социально-коммуникативное разви'!E10+'Социально-коммуникативное разви'!F10+'Физическое развитие'!E10)/5)))))</f>
        <v/>
      </c>
      <c r="AE10" s="97" t="str">
        <f t="shared" si="3"/>
        <v/>
      </c>
      <c r="AF10" s="97"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AG10" s="97" t="str">
        <f>IF('Речевое развитие'!F10="","",IF('Речевое развитие'!F10&gt;1.5,"сформирован",IF('Речевое развитие'!F10&lt;0.5,"не сформирован", "в стадии формирования")))</f>
        <v/>
      </c>
      <c r="AH10" s="97" t="str">
        <f>IF('Речевое развитие'!J10="","",IF('Речевое развитие'!J10&gt;1.5,"сформирован",IF('Речевое развитие'!J10&lt;0.5,"не сформирован", "в стадии формирования")))</f>
        <v/>
      </c>
      <c r="AI10" s="97" t="str">
        <f>IF('Художественно-эстетическое разв'!K11="","",IF('Художественно-эстетическое разв'!K11&gt;1.5,"сформирован",IF('Художественно-эстетическое разв'!K11&lt;0.5,"не сформирован", "в стадии формирования")))</f>
        <v/>
      </c>
      <c r="AJ10" s="97" t="str">
        <f>IF('Художественно-эстетическое разв'!L11="","",IF('Художественно-эстетическое разв'!L11&gt;1.5,"сформирован",IF('Художественно-эстетическое разв'!L11&lt;0.5,"не сформирован", "в стадии формирования")))</f>
        <v/>
      </c>
      <c r="AK10" s="97"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L10" s="97"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AM10" s="222" t="str">
        <f>IF('Речевое развитие'!F10="","",IF('Речевое развитие'!J10="","",IF('Художественно-эстетическое разв'!K11="","",IF('Художественно-эстетическое разв'!L11="","",IF('Социально-коммуникативное разви'!J10="","",IF('Художественно-эстетическое разв'!J11="","",('Речевое развитие'!F10+'Речевое развитие'!J10+'Художественно-эстетическое разв'!K11+'Художественно-эстетическое разв'!L11+'Социально-коммуникативное разви'!J10+'Художественно-эстетическое разв'!J11)/6))))))</f>
        <v/>
      </c>
      <c r="AN10" s="97" t="str">
        <f t="shared" si="4"/>
        <v/>
      </c>
      <c r="AO10" s="97" t="str">
        <f>IF('Физическое развитие'!J10="","",IF('Физическое развитие'!J10&gt;1.5,"сформирован",IF('Физическое развитие'!J10&lt;0.5,"не сформирован", "в стадии формирования")))</f>
        <v/>
      </c>
      <c r="AP10" s="97" t="str">
        <f>IF('Физическое развитие'!I10="","",IF('Физическое развитие'!I10&gt;1.5,"сформирован",IF('Физическое развитие'!I10&lt;0.5,"не сформирован", "в стадии формирования")))</f>
        <v/>
      </c>
      <c r="AQ10" s="97" t="str">
        <f>IF('Физическое развитие'!H10="","",IF('Физическое развитие'!H10&gt;1.5,"сформирован",IF('Физическое развитие'!H10&lt;0.5,"не сформирован", "в стадии формирования")))</f>
        <v/>
      </c>
      <c r="AR10" s="97" t="str">
        <f>IF('Физическое развитие'!G10="","",IF('Физическое развитие'!G10&gt;1.5,"сформирован",IF('Физическое развитие'!G10&lt;0.5,"не сформирован", "в стадии формирования")))</f>
        <v/>
      </c>
      <c r="AS10" s="97" t="str">
        <f>IF('Физическое развитие'!D10="","",IF('Физическое развитие'!D10&gt;1.5,"сформирован",IF('Физическое развитие'!D10&lt;0.5,"не сформирован", "в стадии формирования")))</f>
        <v/>
      </c>
      <c r="AT10" s="97" t="str">
        <f>IF('Физическое развитие'!J10="","",IF('Физическое развитие'!I10="","",IF('Физическое развитие'!H10="","",IF('Физическое развитие'!G10="","",IF('Физическое развитие'!D10="","",('Физическое развитие'!J10+'Физическое развитие'!I10+'Физическое развитие'!H10+'Физическое развитие'!G10+'Физическое развитие'!D10)/5)))))</f>
        <v/>
      </c>
      <c r="AU10" s="97" t="str">
        <f t="shared" si="5"/>
        <v/>
      </c>
    </row>
    <row r="11" spans="1:47">
      <c r="A11" s="97">
        <f>список!A9</f>
        <v>8</v>
      </c>
      <c r="B11" s="97" t="str">
        <f>IF(список!B9="","",список!B9)</f>
        <v/>
      </c>
      <c r="C11" s="97" t="str">
        <f>IF(список!C9="","",список!C9)</f>
        <v/>
      </c>
      <c r="D11" s="97"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E11" s="97" t="str">
        <f>IF('Социально-коммуникативное разви'!I11="","",IF('Социально-коммуникативное разви'!I11&gt;1.5,"сформирован",IF('Социально-коммуникативное разви'!I11&lt;0.5,"не сформирован","в стадии формирования")))</f>
        <v/>
      </c>
      <c r="F11" s="97" t="str">
        <f>IF('познавательное развитие'!M12="","",IF('познавательное развитие'!M12&gt;1.5,"сформирован",IF('познавательное развитие'!M12&lt;0.5,"не сформирован", "в стадии формирования")))</f>
        <v/>
      </c>
      <c r="G11" s="97" t="str">
        <f>IF('познавательное развитие'!K12="","",IF('познавательное развитие'!K12&gt;1.5,"сформирован",IF('познавательное развитие'!K12&lt;0.5,"не сформирован", "в стадии формирования")))</f>
        <v/>
      </c>
      <c r="H11" s="222" t="str">
        <f>IF('Социально-коммуникативное разви'!G11="","",IF('Социально-коммуникативное разви'!I11="","",IF('познавательное развитие'!M12="","",IF('познавательное развитие'!K12="","",('Социально-коммуникативное разви'!G11+'Социально-коммуникативное разви'!I11+'познавательное развитие'!M12+'познавательное развитие'!K12)/4))))</f>
        <v/>
      </c>
      <c r="I11" s="97" t="str">
        <f t="shared" si="0"/>
        <v/>
      </c>
      <c r="J11" s="97" t="str">
        <f>IF('познавательное развитие'!E12="","",IF('познавательное развитие'!E12&gt;1.5,"сформирован",IF('познавательное развитие'!E12&lt;0.5,"не сформирован", "в стадии формирования")))</f>
        <v/>
      </c>
      <c r="K11" s="97" t="str">
        <f>IF('познавательное развитие'!F12="","",IF('познавательное развитие'!F12&gt;1.5,"сформирован",IF('познавательное развитие'!F12&lt;0.5,"не сформирован", "в стадии формирования")))</f>
        <v/>
      </c>
      <c r="L11" s="97" t="str">
        <f>IF('познавательное развитие'!L12="","",IF('познавательное развитие'!L12&gt;1.5,"сформирован",IF('познавательное развитие'!L12&lt;0.5,"не сформирован", "в стадии формирования")))</f>
        <v/>
      </c>
      <c r="M11" s="97" t="str">
        <f>IF('Физическое развитие'!N11="","",IF('Физическое развитие'!N11&gt;1.5,"сформирован",IF('Физическое развитие'!N11&lt;0.5,"не сформирован", "в стадии формирования")))</f>
        <v/>
      </c>
      <c r="N11" s="97" t="str">
        <f>IF('Физическое развитие'!O11="","",IF('Физическое развитие'!O11&gt;1.5,"сформирован",IF('Физическое развитие'!O11&lt;0.5,"не сформирован", "в стадии формирования")))</f>
        <v/>
      </c>
      <c r="O11" s="97"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P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Q11" s="97" t="str">
        <f>IF('Физическое развитие'!M11="","",IF('Физическое развитие'!M11&gt;1.5,"сформирован",IF('Физическое развитие'!M11&lt;0.5,"не сформирован", "в стадии формирования")))</f>
        <v/>
      </c>
      <c r="R11" s="222" t="str">
        <f>IF('познавательное развитие'!E12="","",IF('познавательное развитие'!F12="","",IF('познавательное развитие'!L12="","",IF('Физическое развитие'!N11="","",IF('Физическое развитие'!O11="","",IF('Социально-коммуникативное разви'!M11="","",IF('Социально-коммуникативное разви'!Q11="","",IF('Физическое развитие'!M11="","",('познавательное развитие'!E12+'познавательное развитие'!F12+'познавательное развитие'!L12+'Физическое развитие'!N11+'Физическое развитие'!O11+'Социально-коммуникативное разви'!M11+'Социально-коммуникативное разви'!Q11+'Физическое развитие'!M11)/8))))))))</f>
        <v/>
      </c>
      <c r="S11" s="97" t="str">
        <f t="shared" si="1"/>
        <v/>
      </c>
      <c r="T11" s="97"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U11" s="97" t="str">
        <f>IF('Речевое развитие'!D11="","",IF('Речевое развитие'!D11&gt;1.5,"сформирован",IF('Речевое развитие'!D11&lt;0.5,"не сформирован", "в стадии формирования")))</f>
        <v/>
      </c>
      <c r="V11" s="97" t="str">
        <f>IF('Речевое развитие'!E11="","",IF('Речевое развитие'!E11&gt;1.5,"сформирован",IF('Речевое развитие'!E11&lt;0.5,"не сформирован", "в стадии формирования")))</f>
        <v/>
      </c>
      <c r="W11" s="222" t="str">
        <f>IF('Социально-коммуникативное разви'!H11="","",IF('Речевое развитие'!D11="","",IF('Речевое развитие'!E11="","",('Социально-коммуникативное разви'!H11+'Речевое развитие'!D11+'Речевое развитие'!E11)/3)))</f>
        <v/>
      </c>
      <c r="X11" s="97" t="str">
        <f t="shared" si="2"/>
        <v/>
      </c>
      <c r="Y11" s="97"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Z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AA11" s="97"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AB11" s="97"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AC11" s="97" t="str">
        <f>IF('Физическое развитие'!E11="","",IF('Физическое развитие'!E11&gt;1.5,"сформирован",IF('Физическое развитие'!E11&lt;0.5,"не сформирован", "в стадии формирования")))</f>
        <v/>
      </c>
      <c r="AD11" s="97" t="str">
        <f>IF('Социально-коммуникативное разви'!N11="","",IF('Социально-коммуникативное разви'!Q11="","",IF('Социально-коммуникативное разви'!E11="","",IF('Социально-коммуникативное разви'!F11="","",IF('Физическое развитие'!E11="","",('Социально-коммуникативное разви'!N11+'Социально-коммуникативное разви'!Q11+'Социально-коммуникативное разви'!E11+'Социально-коммуникативное разви'!F11+'Физическое развитие'!E11)/5)))))</f>
        <v/>
      </c>
      <c r="AE11" s="97" t="str">
        <f t="shared" si="3"/>
        <v/>
      </c>
      <c r="AF11" s="97"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AG11" s="97" t="str">
        <f>IF('Речевое развитие'!F11="","",IF('Речевое развитие'!F11&gt;1.5,"сформирован",IF('Речевое развитие'!F11&lt;0.5,"не сформирован", "в стадии формирования")))</f>
        <v/>
      </c>
      <c r="AH11" s="97" t="str">
        <f>IF('Речевое развитие'!J11="","",IF('Речевое развитие'!J11&gt;1.5,"сформирован",IF('Речевое развитие'!J11&lt;0.5,"не сформирован", "в стадии формирования")))</f>
        <v/>
      </c>
      <c r="AI11" s="97" t="str">
        <f>IF('Художественно-эстетическое разв'!K12="","",IF('Художественно-эстетическое разв'!K12&gt;1.5,"сформирован",IF('Художественно-эстетическое разв'!K12&lt;0.5,"не сформирован", "в стадии формирования")))</f>
        <v/>
      </c>
      <c r="AJ11" s="97" t="str">
        <f>IF('Художественно-эстетическое разв'!L12="","",IF('Художественно-эстетическое разв'!L12&gt;1.5,"сформирован",IF('Художественно-эстетическое разв'!L12&lt;0.5,"не сформирован", "в стадии формирования")))</f>
        <v/>
      </c>
      <c r="AK11" s="97"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L11" s="97"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AM11" s="222" t="str">
        <f>IF('Речевое развитие'!F11="","",IF('Речевое развитие'!J11="","",IF('Художественно-эстетическое разв'!K12="","",IF('Художественно-эстетическое разв'!L12="","",IF('Социально-коммуникативное разви'!J11="","",IF('Художественно-эстетическое разв'!J12="","",('Речевое развитие'!F11+'Речевое развитие'!J11+'Художественно-эстетическое разв'!K12+'Художественно-эстетическое разв'!L12+'Социально-коммуникативное разви'!J11+'Художественно-эстетическое разв'!J12)/6))))))</f>
        <v/>
      </c>
      <c r="AN11" s="97" t="str">
        <f t="shared" si="4"/>
        <v/>
      </c>
      <c r="AO11" s="97" t="str">
        <f>IF('Физическое развитие'!J11="","",IF('Физическое развитие'!J11&gt;1.5,"сформирован",IF('Физическое развитие'!J11&lt;0.5,"не сформирован", "в стадии формирования")))</f>
        <v/>
      </c>
      <c r="AP11" s="97" t="str">
        <f>IF('Физическое развитие'!I11="","",IF('Физическое развитие'!I11&gt;1.5,"сформирован",IF('Физическое развитие'!I11&lt;0.5,"не сформирован", "в стадии формирования")))</f>
        <v/>
      </c>
      <c r="AQ11" s="97" t="str">
        <f>IF('Физическое развитие'!H11="","",IF('Физическое развитие'!H11&gt;1.5,"сформирован",IF('Физическое развитие'!H11&lt;0.5,"не сформирован", "в стадии формирования")))</f>
        <v/>
      </c>
      <c r="AR11" s="97" t="str">
        <f>IF('Физическое развитие'!G11="","",IF('Физическое развитие'!G11&gt;1.5,"сформирован",IF('Физическое развитие'!G11&lt;0.5,"не сформирован", "в стадии формирования")))</f>
        <v/>
      </c>
      <c r="AS11" s="97" t="str">
        <f>IF('Физическое развитие'!D11="","",IF('Физическое развитие'!D11&gt;1.5,"сформирован",IF('Физическое развитие'!D11&lt;0.5,"не сформирован", "в стадии формирования")))</f>
        <v/>
      </c>
      <c r="AT11" s="97" t="str">
        <f>IF('Физическое развитие'!J11="","",IF('Физическое развитие'!I11="","",IF('Физическое развитие'!H11="","",IF('Физическое развитие'!G11="","",IF('Физическое развитие'!D11="","",('Физическое развитие'!J11+'Физическое развитие'!I11+'Физическое развитие'!H11+'Физическое развитие'!G11+'Физическое развитие'!D11)/5)))))</f>
        <v/>
      </c>
      <c r="AU11" s="97" t="str">
        <f t="shared" si="5"/>
        <v/>
      </c>
    </row>
    <row r="12" spans="1:47">
      <c r="A12" s="97">
        <f>список!A10</f>
        <v>9</v>
      </c>
      <c r="B12" s="97" t="str">
        <f>IF(список!B10="","",список!B10)</f>
        <v/>
      </c>
      <c r="C12" s="97" t="str">
        <f>IF(список!C10="","",список!C10)</f>
        <v/>
      </c>
      <c r="D12" s="97"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E12" s="97" t="str">
        <f>IF('Социально-коммуникативное разви'!I12="","",IF('Социально-коммуникативное разви'!I12&gt;1.5,"сформирован",IF('Социально-коммуникативное разви'!I12&lt;0.5,"не сформирован","в стадии формирования")))</f>
        <v/>
      </c>
      <c r="F12" s="97" t="str">
        <f>IF('познавательное развитие'!M13="","",IF('познавательное развитие'!M13&gt;1.5,"сформирован",IF('познавательное развитие'!M13&lt;0.5,"не сформирован", "в стадии формирования")))</f>
        <v/>
      </c>
      <c r="G12" s="97" t="str">
        <f>IF('познавательное развитие'!K13="","",IF('познавательное развитие'!K13&gt;1.5,"сформирован",IF('познавательное развитие'!K13&lt;0.5,"не сформирован", "в стадии формирования")))</f>
        <v/>
      </c>
      <c r="H12" s="222" t="str">
        <f>IF('Социально-коммуникативное разви'!G12="","",IF('Социально-коммуникативное разви'!I12="","",IF('познавательное развитие'!M13="","",IF('познавательное развитие'!K13="","",('Социально-коммуникативное разви'!G12+'Социально-коммуникативное разви'!I12+'познавательное развитие'!M13+'познавательное развитие'!K13)/4))))</f>
        <v/>
      </c>
      <c r="I12" s="97" t="str">
        <f t="shared" si="0"/>
        <v/>
      </c>
      <c r="J12" s="97" t="str">
        <f>IF('познавательное развитие'!E13="","",IF('познавательное развитие'!E13&gt;1.5,"сформирован",IF('познавательное развитие'!E13&lt;0.5,"не сформирован", "в стадии формирования")))</f>
        <v/>
      </c>
      <c r="K12" s="97" t="str">
        <f>IF('познавательное развитие'!F13="","",IF('познавательное развитие'!F13&gt;1.5,"сформирован",IF('познавательное развитие'!F13&lt;0.5,"не сформирован", "в стадии формирования")))</f>
        <v/>
      </c>
      <c r="L12" s="97" t="str">
        <f>IF('познавательное развитие'!L13="","",IF('познавательное развитие'!L13&gt;1.5,"сформирован",IF('познавательное развитие'!L13&lt;0.5,"не сформирован", "в стадии формирования")))</f>
        <v/>
      </c>
      <c r="M12" s="97" t="str">
        <f>IF('Физическое развитие'!N12="","",IF('Физическое развитие'!N12&gt;1.5,"сформирован",IF('Физическое развитие'!N12&lt;0.5,"не сформирован", "в стадии формирования")))</f>
        <v/>
      </c>
      <c r="N12" s="97" t="str">
        <f>IF('Физическое развитие'!O12="","",IF('Физическое развитие'!O12&gt;1.5,"сформирован",IF('Физическое развитие'!O12&lt;0.5,"не сформирован", "в стадии формирования")))</f>
        <v/>
      </c>
      <c r="O12" s="97"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P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Q12" s="97" t="str">
        <f>IF('Физическое развитие'!M12="","",IF('Физическое развитие'!M12&gt;1.5,"сформирован",IF('Физическое развитие'!M12&lt;0.5,"не сформирован", "в стадии формирования")))</f>
        <v/>
      </c>
      <c r="R12" s="222" t="str">
        <f>IF('познавательное развитие'!E13="","",IF('познавательное развитие'!F13="","",IF('познавательное развитие'!L13="","",IF('Физическое развитие'!N12="","",IF('Физическое развитие'!O12="","",IF('Социально-коммуникативное разви'!M12="","",IF('Социально-коммуникативное разви'!Q12="","",IF('Физическое развитие'!M12="","",('познавательное развитие'!E13+'познавательное развитие'!F13+'познавательное развитие'!L13+'Физическое развитие'!N12+'Физическое развитие'!O12+'Социально-коммуникативное разви'!M12+'Социально-коммуникативное разви'!Q12+'Физическое развитие'!M12)/8))))))))</f>
        <v/>
      </c>
      <c r="S12" s="97" t="str">
        <f t="shared" si="1"/>
        <v/>
      </c>
      <c r="T12" s="97"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U12" s="97" t="str">
        <f>IF('Речевое развитие'!D12="","",IF('Речевое развитие'!D12&gt;1.5,"сформирован",IF('Речевое развитие'!D12&lt;0.5,"не сформирован", "в стадии формирования")))</f>
        <v/>
      </c>
      <c r="V12" s="97" t="str">
        <f>IF('Речевое развитие'!E12="","",IF('Речевое развитие'!E12&gt;1.5,"сформирован",IF('Речевое развитие'!E12&lt;0.5,"не сформирован", "в стадии формирования")))</f>
        <v/>
      </c>
      <c r="W12" s="222" t="str">
        <f>IF('Социально-коммуникативное разви'!H12="","",IF('Речевое развитие'!D12="","",IF('Речевое развитие'!E12="","",('Социально-коммуникативное разви'!H12+'Речевое развитие'!D12+'Речевое развитие'!E12)/3)))</f>
        <v/>
      </c>
      <c r="X12" s="97" t="str">
        <f t="shared" si="2"/>
        <v/>
      </c>
      <c r="Y12" s="97"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Z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AA12" s="97"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AB12" s="97"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AC12" s="97" t="str">
        <f>IF('Физическое развитие'!E12="","",IF('Физическое развитие'!E12&gt;1.5,"сформирован",IF('Физическое развитие'!E12&lt;0.5,"не сформирован", "в стадии формирования")))</f>
        <v/>
      </c>
      <c r="AD12" s="97" t="str">
        <f>IF('Социально-коммуникативное разви'!N12="","",IF('Социально-коммуникативное разви'!Q12="","",IF('Социально-коммуникативное разви'!E12="","",IF('Социально-коммуникативное разви'!F12="","",IF('Физическое развитие'!E12="","",('Социально-коммуникативное разви'!N12+'Социально-коммуникативное разви'!Q12+'Социально-коммуникативное разви'!E12+'Социально-коммуникативное разви'!F12+'Физическое развитие'!E12)/5)))))</f>
        <v/>
      </c>
      <c r="AE12" s="97" t="str">
        <f t="shared" si="3"/>
        <v/>
      </c>
      <c r="AF12" s="97"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AG12" s="97" t="str">
        <f>IF('Речевое развитие'!F12="","",IF('Речевое развитие'!F12&gt;1.5,"сформирован",IF('Речевое развитие'!F12&lt;0.5,"не сформирован", "в стадии формирования")))</f>
        <v/>
      </c>
      <c r="AH12" s="97" t="str">
        <f>IF('Речевое развитие'!J12="","",IF('Речевое развитие'!J12&gt;1.5,"сформирован",IF('Речевое развитие'!J12&lt;0.5,"не сформирован", "в стадии формирования")))</f>
        <v/>
      </c>
      <c r="AI12" s="97" t="str">
        <f>IF('Художественно-эстетическое разв'!K13="","",IF('Художественно-эстетическое разв'!K13&gt;1.5,"сформирован",IF('Художественно-эстетическое разв'!K13&lt;0.5,"не сформирован", "в стадии формирования")))</f>
        <v/>
      </c>
      <c r="AJ12" s="97" t="str">
        <f>IF('Художественно-эстетическое разв'!L13="","",IF('Художественно-эстетическое разв'!L13&gt;1.5,"сформирован",IF('Художественно-эстетическое разв'!L13&lt;0.5,"не сформирован", "в стадии формирования")))</f>
        <v/>
      </c>
      <c r="AK12" s="97"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L12" s="97"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AM12" s="222" t="str">
        <f>IF('Речевое развитие'!F12="","",IF('Речевое развитие'!J12="","",IF('Художественно-эстетическое разв'!K13="","",IF('Художественно-эстетическое разв'!L13="","",IF('Социально-коммуникативное разви'!J12="","",IF('Художественно-эстетическое разв'!J13="","",('Речевое развитие'!F12+'Речевое развитие'!J12+'Художественно-эстетическое разв'!K13+'Художественно-эстетическое разв'!L13+'Социально-коммуникативное разви'!J12+'Художественно-эстетическое разв'!J13)/6))))))</f>
        <v/>
      </c>
      <c r="AN12" s="97" t="str">
        <f t="shared" si="4"/>
        <v/>
      </c>
      <c r="AO12" s="97" t="str">
        <f>IF('Физическое развитие'!J12="","",IF('Физическое развитие'!J12&gt;1.5,"сформирован",IF('Физическое развитие'!J12&lt;0.5,"не сформирован", "в стадии формирования")))</f>
        <v/>
      </c>
      <c r="AP12" s="97" t="str">
        <f>IF('Физическое развитие'!I12="","",IF('Физическое развитие'!I12&gt;1.5,"сформирован",IF('Физическое развитие'!I12&lt;0.5,"не сформирован", "в стадии формирования")))</f>
        <v/>
      </c>
      <c r="AQ12" s="97" t="str">
        <f>IF('Физическое развитие'!H12="","",IF('Физическое развитие'!H12&gt;1.5,"сформирован",IF('Физическое развитие'!H12&lt;0.5,"не сформирован", "в стадии формирования")))</f>
        <v/>
      </c>
      <c r="AR12" s="97" t="str">
        <f>IF('Физическое развитие'!G12="","",IF('Физическое развитие'!G12&gt;1.5,"сформирован",IF('Физическое развитие'!G12&lt;0.5,"не сформирован", "в стадии формирования")))</f>
        <v/>
      </c>
      <c r="AS12" s="97" t="str">
        <f>IF('Физическое развитие'!D12="","",IF('Физическое развитие'!D12&gt;1.5,"сформирован",IF('Физическое развитие'!D12&lt;0.5,"не сформирован", "в стадии формирования")))</f>
        <v/>
      </c>
      <c r="AT12" s="97" t="str">
        <f>IF('Физическое развитие'!J12="","",IF('Физическое развитие'!I12="","",IF('Физическое развитие'!H12="","",IF('Физическое развитие'!G12="","",IF('Физическое развитие'!D12="","",('Физическое развитие'!J12+'Физическое развитие'!I12+'Физическое развитие'!H12+'Физическое развитие'!G12+'Физическое развитие'!D12)/5)))))</f>
        <v/>
      </c>
      <c r="AU12" s="97" t="str">
        <f t="shared" si="5"/>
        <v/>
      </c>
    </row>
    <row r="13" spans="1:47">
      <c r="A13" s="97">
        <f>список!A11</f>
        <v>10</v>
      </c>
      <c r="B13" s="97" t="str">
        <f>IF(список!B11="","",список!B11)</f>
        <v/>
      </c>
      <c r="C13" s="97" t="str">
        <f>IF(список!C11="","",список!C11)</f>
        <v/>
      </c>
      <c r="D13" s="97"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E13" s="97" t="str">
        <f>IF('Социально-коммуникативное разви'!I13="","",IF('Социально-коммуникативное разви'!I13&gt;1.5,"сформирован",IF('Социально-коммуникативное разви'!I13&lt;0.5,"не сформирован","в стадии формирования")))</f>
        <v/>
      </c>
      <c r="F13" s="97" t="str">
        <f>IF('познавательное развитие'!M14="","",IF('познавательное развитие'!M14&gt;1.5,"сформирован",IF('познавательное развитие'!M14&lt;0.5,"не сформирован", "в стадии формирования")))</f>
        <v/>
      </c>
      <c r="G13" s="97" t="str">
        <f>IF('познавательное развитие'!K14="","",IF('познавательное развитие'!K14&gt;1.5,"сформирован",IF('познавательное развитие'!K14&lt;0.5,"не сформирован", "в стадии формирования")))</f>
        <v/>
      </c>
      <c r="H13" s="222" t="str">
        <f>IF('Социально-коммуникативное разви'!G13="","",IF('Социально-коммуникативное разви'!I13="","",IF('познавательное развитие'!M14="","",IF('познавательное развитие'!K14="","",('Социально-коммуникативное разви'!G13+'Социально-коммуникативное разви'!I13+'познавательное развитие'!M14+'познавательное развитие'!K14)/4))))</f>
        <v/>
      </c>
      <c r="I13" s="97" t="str">
        <f t="shared" si="0"/>
        <v/>
      </c>
      <c r="J13" s="97" t="str">
        <f>IF('познавательное развитие'!E14="","",IF('познавательное развитие'!E14&gt;1.5,"сформирован",IF('познавательное развитие'!E14&lt;0.5,"не сформирован", "в стадии формирования")))</f>
        <v/>
      </c>
      <c r="K13" s="97" t="str">
        <f>IF('познавательное развитие'!F14="","",IF('познавательное развитие'!F14&gt;1.5,"сформирован",IF('познавательное развитие'!F14&lt;0.5,"не сформирован", "в стадии формирования")))</f>
        <v/>
      </c>
      <c r="L13" s="97" t="str">
        <f>IF('познавательное развитие'!L14="","",IF('познавательное развитие'!L14&gt;1.5,"сформирован",IF('познавательное развитие'!L14&lt;0.5,"не сформирован", "в стадии формирования")))</f>
        <v/>
      </c>
      <c r="M13" s="97" t="str">
        <f>IF('Физическое развитие'!N13="","",IF('Физическое развитие'!N13&gt;1.5,"сформирован",IF('Физическое развитие'!N13&lt;0.5,"не сформирован", "в стадии формирования")))</f>
        <v/>
      </c>
      <c r="N13" s="97" t="str">
        <f>IF('Физическое развитие'!O13="","",IF('Физическое развитие'!O13&gt;1.5,"сформирован",IF('Физическое развитие'!O13&lt;0.5,"не сформирован", "в стадии формирования")))</f>
        <v/>
      </c>
      <c r="O13" s="97"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P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Q13" s="97" t="str">
        <f>IF('Физическое развитие'!M13="","",IF('Физическое развитие'!M13&gt;1.5,"сформирован",IF('Физическое развитие'!M13&lt;0.5,"не сформирован", "в стадии формирования")))</f>
        <v/>
      </c>
      <c r="R13" s="222" t="str">
        <f>IF('познавательное развитие'!E14="","",IF('познавательное развитие'!F14="","",IF('познавательное развитие'!L14="","",IF('Физическое развитие'!N13="","",IF('Физическое развитие'!O13="","",IF('Социально-коммуникативное разви'!M13="","",IF('Социально-коммуникативное разви'!Q13="","",IF('Физическое развитие'!M13="","",('познавательное развитие'!E14+'познавательное развитие'!F14+'познавательное развитие'!L14+'Физическое развитие'!N13+'Физическое развитие'!O13+'Социально-коммуникативное разви'!M13+'Социально-коммуникативное разви'!Q13+'Физическое развитие'!M13)/8))))))))</f>
        <v/>
      </c>
      <c r="S13" s="97" t="str">
        <f t="shared" si="1"/>
        <v/>
      </c>
      <c r="T13" s="97"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U13" s="97" t="str">
        <f>IF('Речевое развитие'!D13="","",IF('Речевое развитие'!D13&gt;1.5,"сформирован",IF('Речевое развитие'!D13&lt;0.5,"не сформирован", "в стадии формирования")))</f>
        <v/>
      </c>
      <c r="V13" s="97" t="str">
        <f>IF('Речевое развитие'!E13="","",IF('Речевое развитие'!E13&gt;1.5,"сформирован",IF('Речевое развитие'!E13&lt;0.5,"не сформирован", "в стадии формирования")))</f>
        <v/>
      </c>
      <c r="W13" s="222" t="str">
        <f>IF('Социально-коммуникативное разви'!H13="","",IF('Речевое развитие'!D13="","",IF('Речевое развитие'!E13="","",('Социально-коммуникативное разви'!H13+'Речевое развитие'!D13+'Речевое развитие'!E13)/3)))</f>
        <v/>
      </c>
      <c r="X13" s="97" t="str">
        <f t="shared" si="2"/>
        <v/>
      </c>
      <c r="Y13" s="97"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Z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AA13" s="97"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AB13" s="97"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AC13" s="97" t="str">
        <f>IF('Физическое развитие'!E13="","",IF('Физическое развитие'!E13&gt;1.5,"сформирован",IF('Физическое развитие'!E13&lt;0.5,"не сформирован", "в стадии формирования")))</f>
        <v/>
      </c>
      <c r="AD13" s="97" t="str">
        <f>IF('Социально-коммуникативное разви'!N13="","",IF('Социально-коммуникативное разви'!Q13="","",IF('Социально-коммуникативное разви'!E13="","",IF('Социально-коммуникативное разви'!F13="","",IF('Физическое развитие'!E13="","",('Социально-коммуникативное разви'!N13+'Социально-коммуникативное разви'!Q13+'Социально-коммуникативное разви'!E13+'Социально-коммуникативное разви'!F13+'Физическое развитие'!E13)/5)))))</f>
        <v/>
      </c>
      <c r="AE13" s="97" t="str">
        <f t="shared" si="3"/>
        <v/>
      </c>
      <c r="AF13" s="97"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AG13" s="97" t="str">
        <f>IF('Речевое развитие'!F13="","",IF('Речевое развитие'!F13&gt;1.5,"сформирован",IF('Речевое развитие'!F13&lt;0.5,"не сформирован", "в стадии формирования")))</f>
        <v/>
      </c>
      <c r="AH13" s="97" t="str">
        <f>IF('Речевое развитие'!J13="","",IF('Речевое развитие'!J13&gt;1.5,"сформирован",IF('Речевое развитие'!J13&lt;0.5,"не сформирован", "в стадии формирования")))</f>
        <v/>
      </c>
      <c r="AI13" s="97" t="str">
        <f>IF('Художественно-эстетическое разв'!K14="","",IF('Художественно-эстетическое разв'!K14&gt;1.5,"сформирован",IF('Художественно-эстетическое разв'!K14&lt;0.5,"не сформирован", "в стадии формирования")))</f>
        <v/>
      </c>
      <c r="AJ13" s="97" t="str">
        <f>IF('Художественно-эстетическое разв'!L14="","",IF('Художественно-эстетическое разв'!L14&gt;1.5,"сформирован",IF('Художественно-эстетическое разв'!L14&lt;0.5,"не сформирован", "в стадии формирования")))</f>
        <v/>
      </c>
      <c r="AK13" s="97"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L13" s="97"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AM13" s="222" t="str">
        <f>IF('Речевое развитие'!F13="","",IF('Речевое развитие'!J13="","",IF('Художественно-эстетическое разв'!K14="","",IF('Художественно-эстетическое разв'!L14="","",IF('Социально-коммуникативное разви'!J13="","",IF('Художественно-эстетическое разв'!J14="","",('Речевое развитие'!F13+'Речевое развитие'!J13+'Художественно-эстетическое разв'!K14+'Художественно-эстетическое разв'!L14+'Социально-коммуникативное разви'!J13+'Художественно-эстетическое разв'!J14)/6))))))</f>
        <v/>
      </c>
      <c r="AN13" s="97" t="str">
        <f t="shared" si="4"/>
        <v/>
      </c>
      <c r="AO13" s="97" t="str">
        <f>IF('Физическое развитие'!J13="","",IF('Физическое развитие'!J13&gt;1.5,"сформирован",IF('Физическое развитие'!J13&lt;0.5,"не сформирован", "в стадии формирования")))</f>
        <v/>
      </c>
      <c r="AP13" s="97" t="str">
        <f>IF('Физическое развитие'!I13="","",IF('Физическое развитие'!I13&gt;1.5,"сформирован",IF('Физическое развитие'!I13&lt;0.5,"не сформирован", "в стадии формирования")))</f>
        <v/>
      </c>
      <c r="AQ13" s="97" t="str">
        <f>IF('Физическое развитие'!H13="","",IF('Физическое развитие'!H13&gt;1.5,"сформирован",IF('Физическое развитие'!H13&lt;0.5,"не сформирован", "в стадии формирования")))</f>
        <v/>
      </c>
      <c r="AR13" s="97" t="str">
        <f>IF('Физическое развитие'!G13="","",IF('Физическое развитие'!G13&gt;1.5,"сформирован",IF('Физическое развитие'!G13&lt;0.5,"не сформирован", "в стадии формирования")))</f>
        <v/>
      </c>
      <c r="AS13" s="97" t="str">
        <f>IF('Физическое развитие'!D13="","",IF('Физическое развитие'!D13&gt;1.5,"сформирован",IF('Физическое развитие'!D13&lt;0.5,"не сформирован", "в стадии формирования")))</f>
        <v/>
      </c>
      <c r="AT13" s="97" t="str">
        <f>IF('Физическое развитие'!J13="","",IF('Физическое развитие'!I13="","",IF('Физическое развитие'!H13="","",IF('Физическое развитие'!G13="","",IF('Физическое развитие'!D13="","",('Физическое развитие'!J13+'Физическое развитие'!I13+'Физическое развитие'!H13+'Физическое развитие'!G13+'Физическое развитие'!D13)/5)))))</f>
        <v/>
      </c>
      <c r="AU13" s="97" t="str">
        <f t="shared" si="5"/>
        <v/>
      </c>
    </row>
    <row r="14" spans="1:47">
      <c r="A14" s="97">
        <f>список!A12</f>
        <v>11</v>
      </c>
      <c r="B14" s="97" t="str">
        <f>IF(список!B12="","",список!B12)</f>
        <v/>
      </c>
      <c r="C14" s="97" t="str">
        <f>IF(список!C12="","",список!C12)</f>
        <v/>
      </c>
      <c r="D14" s="97"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E14" s="97" t="str">
        <f>IF('Социально-коммуникативное разви'!I14="","",IF('Социально-коммуникативное разви'!I14&gt;1.5,"сформирован",IF('Социально-коммуникативное разви'!I14&lt;0.5,"не сформирован","в стадии формирования")))</f>
        <v/>
      </c>
      <c r="F14" s="97" t="str">
        <f>IF('познавательное развитие'!M15="","",IF('познавательное развитие'!M15&gt;1.5,"сформирован",IF('познавательное развитие'!M15&lt;0.5,"не сформирован", "в стадии формирования")))</f>
        <v/>
      </c>
      <c r="G14" s="97" t="str">
        <f>IF('познавательное развитие'!K15="","",IF('познавательное развитие'!K15&gt;1.5,"сформирован",IF('познавательное развитие'!K15&lt;0.5,"не сформирован", "в стадии формирования")))</f>
        <v/>
      </c>
      <c r="H14" s="222" t="str">
        <f>IF('Социально-коммуникативное разви'!G14="","",IF('Социально-коммуникативное разви'!I14="","",IF('познавательное развитие'!M15="","",IF('познавательное развитие'!K15="","",('Социально-коммуникативное разви'!G14+'Социально-коммуникативное разви'!I14+'познавательное развитие'!M15+'познавательное развитие'!K15)/4))))</f>
        <v/>
      </c>
      <c r="I14" s="97" t="str">
        <f t="shared" si="0"/>
        <v/>
      </c>
      <c r="J14" s="97" t="str">
        <f>IF('познавательное развитие'!E15="","",IF('познавательное развитие'!E15&gt;1.5,"сформирован",IF('познавательное развитие'!E15&lt;0.5,"не сформирован", "в стадии формирования")))</f>
        <v/>
      </c>
      <c r="K14" s="97" t="str">
        <f>IF('познавательное развитие'!F15="","",IF('познавательное развитие'!F15&gt;1.5,"сформирован",IF('познавательное развитие'!F15&lt;0.5,"не сформирован", "в стадии формирования")))</f>
        <v/>
      </c>
      <c r="L14" s="97" t="str">
        <f>IF('познавательное развитие'!L15="","",IF('познавательное развитие'!L15&gt;1.5,"сформирован",IF('познавательное развитие'!L15&lt;0.5,"не сформирован", "в стадии формирования")))</f>
        <v/>
      </c>
      <c r="M14" s="97" t="str">
        <f>IF('Физическое развитие'!N14="","",IF('Физическое развитие'!N14&gt;1.5,"сформирован",IF('Физическое развитие'!N14&lt;0.5,"не сформирован", "в стадии формирования")))</f>
        <v/>
      </c>
      <c r="N14" s="97" t="str">
        <f>IF('Физическое развитие'!O14="","",IF('Физическое развитие'!O14&gt;1.5,"сформирован",IF('Физическое развитие'!O14&lt;0.5,"не сформирован", "в стадии формирования")))</f>
        <v/>
      </c>
      <c r="O14" s="97"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P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Q14" s="97" t="str">
        <f>IF('Физическое развитие'!M14="","",IF('Физическое развитие'!M14&gt;1.5,"сформирован",IF('Физическое развитие'!M14&lt;0.5,"не сформирован", "в стадии формирования")))</f>
        <v/>
      </c>
      <c r="R14" s="222" t="str">
        <f>IF('познавательное развитие'!E15="","",IF('познавательное развитие'!F15="","",IF('познавательное развитие'!L15="","",IF('Физическое развитие'!N14="","",IF('Физическое развитие'!O14="","",IF('Социально-коммуникативное разви'!M14="","",IF('Социально-коммуникативное разви'!Q14="","",IF('Физическое развитие'!M14="","",('познавательное развитие'!E15+'познавательное развитие'!F15+'познавательное развитие'!L15+'Физическое развитие'!N14+'Физическое развитие'!O14+'Социально-коммуникативное разви'!M14+'Социально-коммуникативное разви'!Q14+'Физическое развитие'!M14)/8))))))))</f>
        <v/>
      </c>
      <c r="S14" s="97" t="str">
        <f t="shared" si="1"/>
        <v/>
      </c>
      <c r="T14" s="97"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U14" s="97" t="str">
        <f>IF('Речевое развитие'!D14="","",IF('Речевое развитие'!D14&gt;1.5,"сформирован",IF('Речевое развитие'!D14&lt;0.5,"не сформирован", "в стадии формирования")))</f>
        <v/>
      </c>
      <c r="V14" s="97" t="str">
        <f>IF('Речевое развитие'!E14="","",IF('Речевое развитие'!E14&gt;1.5,"сформирован",IF('Речевое развитие'!E14&lt;0.5,"не сформирован", "в стадии формирования")))</f>
        <v/>
      </c>
      <c r="W14" s="222" t="str">
        <f>IF('Социально-коммуникативное разви'!H14="","",IF('Речевое развитие'!D14="","",IF('Речевое развитие'!E14="","",('Социально-коммуникативное разви'!H14+'Речевое развитие'!D14+'Речевое развитие'!E14)/3)))</f>
        <v/>
      </c>
      <c r="X14" s="97" t="str">
        <f t="shared" si="2"/>
        <v/>
      </c>
      <c r="Y14" s="97"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Z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AA14" s="97"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AB14" s="97"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AC14" s="97" t="str">
        <f>IF('Физическое развитие'!E14="","",IF('Физическое развитие'!E14&gt;1.5,"сформирован",IF('Физическое развитие'!E14&lt;0.5,"не сформирован", "в стадии формирования")))</f>
        <v/>
      </c>
      <c r="AD14" s="97" t="str">
        <f>IF('Социально-коммуникативное разви'!N14="","",IF('Социально-коммуникативное разви'!Q14="","",IF('Социально-коммуникативное разви'!E14="","",IF('Социально-коммуникативное разви'!F14="","",IF('Физическое развитие'!E14="","",('Социально-коммуникативное разви'!N14+'Социально-коммуникативное разви'!Q14+'Социально-коммуникативное разви'!E14+'Социально-коммуникативное разви'!F14+'Физическое развитие'!E14)/5)))))</f>
        <v/>
      </c>
      <c r="AE14" s="97" t="str">
        <f t="shared" si="3"/>
        <v/>
      </c>
      <c r="AF14" s="97"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AG14" s="97" t="str">
        <f>IF('Речевое развитие'!F14="","",IF('Речевое развитие'!F14&gt;1.5,"сформирован",IF('Речевое развитие'!F14&lt;0.5,"не сформирован", "в стадии формирования")))</f>
        <v/>
      </c>
      <c r="AH14" s="97" t="str">
        <f>IF('Речевое развитие'!J14="","",IF('Речевое развитие'!J14&gt;1.5,"сформирован",IF('Речевое развитие'!J14&lt;0.5,"не сформирован", "в стадии формирования")))</f>
        <v/>
      </c>
      <c r="AI14" s="97" t="str">
        <f>IF('Художественно-эстетическое разв'!K15="","",IF('Художественно-эстетическое разв'!K15&gt;1.5,"сформирован",IF('Художественно-эстетическое разв'!K15&lt;0.5,"не сформирован", "в стадии формирования")))</f>
        <v/>
      </c>
      <c r="AJ14" s="97" t="str">
        <f>IF('Художественно-эстетическое разв'!L15="","",IF('Художественно-эстетическое разв'!L15&gt;1.5,"сформирован",IF('Художественно-эстетическое разв'!L15&lt;0.5,"не сформирован", "в стадии формирования")))</f>
        <v/>
      </c>
      <c r="AK14" s="97"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L14" s="97"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AM14" s="222" t="str">
        <f>IF('Речевое развитие'!F14="","",IF('Речевое развитие'!J14="","",IF('Художественно-эстетическое разв'!K15="","",IF('Художественно-эстетическое разв'!L15="","",IF('Социально-коммуникативное разви'!J14="","",IF('Художественно-эстетическое разв'!J15="","",('Речевое развитие'!F14+'Речевое развитие'!J14+'Художественно-эстетическое разв'!K15+'Художественно-эстетическое разв'!L15+'Социально-коммуникативное разви'!J14+'Художественно-эстетическое разв'!J15)/6))))))</f>
        <v/>
      </c>
      <c r="AN14" s="97" t="str">
        <f t="shared" si="4"/>
        <v/>
      </c>
      <c r="AO14" s="97" t="str">
        <f>IF('Физическое развитие'!J14="","",IF('Физическое развитие'!J14&gt;1.5,"сформирован",IF('Физическое развитие'!J14&lt;0.5,"не сформирован", "в стадии формирования")))</f>
        <v/>
      </c>
      <c r="AP14" s="97" t="str">
        <f>IF('Физическое развитие'!I14="","",IF('Физическое развитие'!I14&gt;1.5,"сформирован",IF('Физическое развитие'!I14&lt;0.5,"не сформирован", "в стадии формирования")))</f>
        <v/>
      </c>
      <c r="AQ14" s="97" t="str">
        <f>IF('Физическое развитие'!H14="","",IF('Физическое развитие'!H14&gt;1.5,"сформирован",IF('Физическое развитие'!H14&lt;0.5,"не сформирован", "в стадии формирования")))</f>
        <v/>
      </c>
      <c r="AR14" s="97" t="str">
        <f>IF('Физическое развитие'!G14="","",IF('Физическое развитие'!G14&gt;1.5,"сформирован",IF('Физическое развитие'!G14&lt;0.5,"не сформирован", "в стадии формирования")))</f>
        <v/>
      </c>
      <c r="AS14" s="97" t="str">
        <f>IF('Физическое развитие'!D14="","",IF('Физическое развитие'!D14&gt;1.5,"сформирован",IF('Физическое развитие'!D14&lt;0.5,"не сформирован", "в стадии формирования")))</f>
        <v/>
      </c>
      <c r="AT14" s="97" t="str">
        <f>IF('Физическое развитие'!J14="","",IF('Физическое развитие'!I14="","",IF('Физическое развитие'!H14="","",IF('Физическое развитие'!G14="","",IF('Физическое развитие'!D14="","",('Физическое развитие'!J14+'Физическое развитие'!I14+'Физическое развитие'!H14+'Физическое развитие'!G14+'Физическое развитие'!D14)/5)))))</f>
        <v/>
      </c>
      <c r="AU14" s="97" t="str">
        <f t="shared" si="5"/>
        <v/>
      </c>
    </row>
    <row r="15" spans="1:47">
      <c r="A15" s="97">
        <f>список!A13</f>
        <v>12</v>
      </c>
      <c r="B15" s="97" t="str">
        <f>IF(список!B13="","",список!B13)</f>
        <v/>
      </c>
      <c r="C15" s="97" t="str">
        <f>IF(список!C13="","",список!C13)</f>
        <v/>
      </c>
      <c r="D15" s="97"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E15" s="97" t="str">
        <f>IF('Социально-коммуникативное разви'!I15="","",IF('Социально-коммуникативное разви'!I15&gt;1.5,"сформирован",IF('Социально-коммуникативное разви'!I15&lt;0.5,"не сформирован","в стадии формирования")))</f>
        <v/>
      </c>
      <c r="F15" s="97" t="str">
        <f>IF('познавательное развитие'!M16="","",IF('познавательное развитие'!M16&gt;1.5,"сформирован",IF('познавательное развитие'!M16&lt;0.5,"не сформирован", "в стадии формирования")))</f>
        <v/>
      </c>
      <c r="G15" s="97" t="str">
        <f>IF('познавательное развитие'!K16="","",IF('познавательное развитие'!K16&gt;1.5,"сформирован",IF('познавательное развитие'!K16&lt;0.5,"не сформирован", "в стадии формирования")))</f>
        <v/>
      </c>
      <c r="H15" s="222" t="str">
        <f>IF('Социально-коммуникативное разви'!G15="","",IF('Социально-коммуникативное разви'!I15="","",IF('познавательное развитие'!M16="","",IF('познавательное развитие'!K16="","",('Социально-коммуникативное разви'!G15+'Социально-коммуникативное разви'!I15+'познавательное развитие'!M16+'познавательное развитие'!K16)/4))))</f>
        <v/>
      </c>
      <c r="I15" s="97" t="str">
        <f t="shared" si="0"/>
        <v/>
      </c>
      <c r="J15" s="97" t="str">
        <f>IF('познавательное развитие'!E16="","",IF('познавательное развитие'!E16&gt;1.5,"сформирован",IF('познавательное развитие'!E16&lt;0.5,"не сформирован", "в стадии формирования")))</f>
        <v/>
      </c>
      <c r="K15" s="97" t="str">
        <f>IF('познавательное развитие'!F16="","",IF('познавательное развитие'!F16&gt;1.5,"сформирован",IF('познавательное развитие'!F16&lt;0.5,"не сформирован", "в стадии формирования")))</f>
        <v/>
      </c>
      <c r="L15" s="97" t="str">
        <f>IF('познавательное развитие'!L16="","",IF('познавательное развитие'!L16&gt;1.5,"сформирован",IF('познавательное развитие'!L16&lt;0.5,"не сформирован", "в стадии формирования")))</f>
        <v/>
      </c>
      <c r="M15" s="97" t="str">
        <f>IF('Физическое развитие'!N15="","",IF('Физическое развитие'!N15&gt;1.5,"сформирован",IF('Физическое развитие'!N15&lt;0.5,"не сформирован", "в стадии формирования")))</f>
        <v/>
      </c>
      <c r="N15" s="97" t="str">
        <f>IF('Физическое развитие'!O15="","",IF('Физическое развитие'!O15&gt;1.5,"сформирован",IF('Физическое развитие'!O15&lt;0.5,"не сформирован", "в стадии формирования")))</f>
        <v/>
      </c>
      <c r="O15" s="97"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P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Q15" s="97" t="str">
        <f>IF('Физическое развитие'!M15="","",IF('Физическое развитие'!M15&gt;1.5,"сформирован",IF('Физическое развитие'!M15&lt;0.5,"не сформирован", "в стадии формирования")))</f>
        <v/>
      </c>
      <c r="R15" s="222" t="str">
        <f>IF('познавательное развитие'!E16="","",IF('познавательное развитие'!F16="","",IF('познавательное развитие'!L16="","",IF('Физическое развитие'!N15="","",IF('Физическое развитие'!O15="","",IF('Социально-коммуникативное разви'!M15="","",IF('Социально-коммуникативное разви'!Q15="","",IF('Физическое развитие'!M15="","",('познавательное развитие'!E16+'познавательное развитие'!F16+'познавательное развитие'!L16+'Физическое развитие'!N15+'Физическое развитие'!O15+'Социально-коммуникативное разви'!M15+'Социально-коммуникативное разви'!Q15+'Физическое развитие'!M15)/8))))))))</f>
        <v/>
      </c>
      <c r="S15" s="97" t="str">
        <f t="shared" si="1"/>
        <v/>
      </c>
      <c r="T15" s="97"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U15" s="97" t="str">
        <f>IF('Речевое развитие'!D15="","",IF('Речевое развитие'!D15&gt;1.5,"сформирован",IF('Речевое развитие'!D15&lt;0.5,"не сформирован", "в стадии формирования")))</f>
        <v/>
      </c>
      <c r="V15" s="97" t="str">
        <f>IF('Речевое развитие'!E15="","",IF('Речевое развитие'!E15&gt;1.5,"сформирован",IF('Речевое развитие'!E15&lt;0.5,"не сформирован", "в стадии формирования")))</f>
        <v/>
      </c>
      <c r="W15" s="222" t="str">
        <f>IF('Социально-коммуникативное разви'!H15="","",IF('Речевое развитие'!D15="","",IF('Речевое развитие'!E15="","",('Социально-коммуникативное разви'!H15+'Речевое развитие'!D15+'Речевое развитие'!E15)/3)))</f>
        <v/>
      </c>
      <c r="X15" s="97" t="str">
        <f t="shared" si="2"/>
        <v/>
      </c>
      <c r="Y15" s="97"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Z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AA15" s="97"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AB15" s="97"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AC15" s="97" t="str">
        <f>IF('Физическое развитие'!E15="","",IF('Физическое развитие'!E15&gt;1.5,"сформирован",IF('Физическое развитие'!E15&lt;0.5,"не сформирован", "в стадии формирования")))</f>
        <v/>
      </c>
      <c r="AD15" s="97" t="str">
        <f>IF('Социально-коммуникативное разви'!N15="","",IF('Социально-коммуникативное разви'!Q15="","",IF('Социально-коммуникативное разви'!E15="","",IF('Социально-коммуникативное разви'!F15="","",IF('Физическое развитие'!E15="","",('Социально-коммуникативное разви'!N15+'Социально-коммуникативное разви'!Q15+'Социально-коммуникативное разви'!E15+'Социально-коммуникативное разви'!F15+'Физическое развитие'!E15)/5)))))</f>
        <v/>
      </c>
      <c r="AE15" s="97" t="str">
        <f t="shared" si="3"/>
        <v/>
      </c>
      <c r="AF15" s="97"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AG15" s="97" t="str">
        <f>IF('Речевое развитие'!F15="","",IF('Речевое развитие'!F15&gt;1.5,"сформирован",IF('Речевое развитие'!F15&lt;0.5,"не сформирован", "в стадии формирования")))</f>
        <v/>
      </c>
      <c r="AH15" s="97" t="str">
        <f>IF('Речевое развитие'!J15="","",IF('Речевое развитие'!J15&gt;1.5,"сформирован",IF('Речевое развитие'!J15&lt;0.5,"не сформирован", "в стадии формирования")))</f>
        <v/>
      </c>
      <c r="AI15" s="97" t="str">
        <f>IF('Художественно-эстетическое разв'!K16="","",IF('Художественно-эстетическое разв'!K16&gt;1.5,"сформирован",IF('Художественно-эстетическое разв'!K16&lt;0.5,"не сформирован", "в стадии формирования")))</f>
        <v/>
      </c>
      <c r="AJ15" s="97" t="str">
        <f>IF('Художественно-эстетическое разв'!L16="","",IF('Художественно-эстетическое разв'!L16&gt;1.5,"сформирован",IF('Художественно-эстетическое разв'!L16&lt;0.5,"не сформирован", "в стадии формирования")))</f>
        <v/>
      </c>
      <c r="AK15" s="97"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L15" s="97"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AM15" s="222" t="str">
        <f>IF('Речевое развитие'!F15="","",IF('Речевое развитие'!J15="","",IF('Художественно-эстетическое разв'!K16="","",IF('Художественно-эстетическое разв'!L16="","",IF('Социально-коммуникативное разви'!J15="","",IF('Художественно-эстетическое разв'!J16="","",('Речевое развитие'!F15+'Речевое развитие'!J15+'Художественно-эстетическое разв'!K16+'Художественно-эстетическое разв'!L16+'Социально-коммуникативное разви'!J15+'Художественно-эстетическое разв'!J16)/6))))))</f>
        <v/>
      </c>
      <c r="AN15" s="97" t="str">
        <f t="shared" si="4"/>
        <v/>
      </c>
      <c r="AO15" s="97" t="str">
        <f>IF('Физическое развитие'!J15="","",IF('Физическое развитие'!J15&gt;1.5,"сформирован",IF('Физическое развитие'!J15&lt;0.5,"не сформирован", "в стадии формирования")))</f>
        <v/>
      </c>
      <c r="AP15" s="97" t="str">
        <f>IF('Физическое развитие'!I15="","",IF('Физическое развитие'!I15&gt;1.5,"сформирован",IF('Физическое развитие'!I15&lt;0.5,"не сформирован", "в стадии формирования")))</f>
        <v/>
      </c>
      <c r="AQ15" s="97" t="str">
        <f>IF('Физическое развитие'!H15="","",IF('Физическое развитие'!H15&gt;1.5,"сформирован",IF('Физическое развитие'!H15&lt;0.5,"не сформирован", "в стадии формирования")))</f>
        <v/>
      </c>
      <c r="AR15" s="97" t="str">
        <f>IF('Физическое развитие'!G15="","",IF('Физическое развитие'!G15&gt;1.5,"сформирован",IF('Физическое развитие'!G15&lt;0.5,"не сформирован", "в стадии формирования")))</f>
        <v/>
      </c>
      <c r="AS15" s="97" t="str">
        <f>IF('Физическое развитие'!D15="","",IF('Физическое развитие'!D15&gt;1.5,"сформирован",IF('Физическое развитие'!D15&lt;0.5,"не сформирован", "в стадии формирования")))</f>
        <v/>
      </c>
      <c r="AT15" s="97" t="str">
        <f>IF('Физическое развитие'!J15="","",IF('Физическое развитие'!I15="","",IF('Физическое развитие'!H15="","",IF('Физическое развитие'!G15="","",IF('Физическое развитие'!D15="","",('Физическое развитие'!J15+'Физическое развитие'!I15+'Физическое развитие'!H15+'Физическое развитие'!G15+'Физическое развитие'!D15)/5)))))</f>
        <v/>
      </c>
      <c r="AU15" s="97" t="str">
        <f t="shared" si="5"/>
        <v/>
      </c>
    </row>
    <row r="16" spans="1:47">
      <c r="A16" s="97">
        <f>список!A14</f>
        <v>13</v>
      </c>
      <c r="B16" s="97" t="str">
        <f>IF(список!B14="","",список!B14)</f>
        <v/>
      </c>
      <c r="C16" s="97" t="str">
        <f>IF(список!C14="","",список!C14)</f>
        <v/>
      </c>
      <c r="D16" s="97"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E16" s="97" t="str">
        <f>IF('Социально-коммуникативное разви'!I16="","",IF('Социально-коммуникативное разви'!I16&gt;1.5,"сформирован",IF('Социально-коммуникативное разви'!I16&lt;0.5,"не сформирован","в стадии формирования")))</f>
        <v/>
      </c>
      <c r="F16" s="97" t="str">
        <f>IF('познавательное развитие'!M17="","",IF('познавательное развитие'!M17&gt;1.5,"сформирован",IF('познавательное развитие'!M17&lt;0.5,"не сформирован", "в стадии формирования")))</f>
        <v/>
      </c>
      <c r="G16" s="97" t="str">
        <f>IF('познавательное развитие'!K17="","",IF('познавательное развитие'!K17&gt;1.5,"сформирован",IF('познавательное развитие'!K17&lt;0.5,"не сформирован", "в стадии формирования")))</f>
        <v/>
      </c>
      <c r="H16" s="222" t="str">
        <f>IF('Социально-коммуникативное разви'!G16="","",IF('Социально-коммуникативное разви'!I16="","",IF('познавательное развитие'!M17="","",IF('познавательное развитие'!K17="","",('Социально-коммуникативное разви'!G16+'Социально-коммуникативное разви'!I16+'познавательное развитие'!M17+'познавательное развитие'!K17)/4))))</f>
        <v/>
      </c>
      <c r="I16" s="97" t="str">
        <f t="shared" si="0"/>
        <v/>
      </c>
      <c r="J16" s="97" t="str">
        <f>IF('познавательное развитие'!E17="","",IF('познавательное развитие'!E17&gt;1.5,"сформирован",IF('познавательное развитие'!E17&lt;0.5,"не сформирован", "в стадии формирования")))</f>
        <v/>
      </c>
      <c r="K16" s="97" t="str">
        <f>IF('познавательное развитие'!F17="","",IF('познавательное развитие'!F17&gt;1.5,"сформирован",IF('познавательное развитие'!F17&lt;0.5,"не сформирован", "в стадии формирования")))</f>
        <v/>
      </c>
      <c r="L16" s="97" t="str">
        <f>IF('познавательное развитие'!L17="","",IF('познавательное развитие'!L17&gt;1.5,"сформирован",IF('познавательное развитие'!L17&lt;0.5,"не сформирован", "в стадии формирования")))</f>
        <v/>
      </c>
      <c r="M16" s="97" t="str">
        <f>IF('Физическое развитие'!N16="","",IF('Физическое развитие'!N16&gt;1.5,"сформирован",IF('Физическое развитие'!N16&lt;0.5,"не сформирован", "в стадии формирования")))</f>
        <v/>
      </c>
      <c r="N16" s="97" t="str">
        <f>IF('Физическое развитие'!O16="","",IF('Физическое развитие'!O16&gt;1.5,"сформирован",IF('Физическое развитие'!O16&lt;0.5,"не сформирован", "в стадии формирования")))</f>
        <v/>
      </c>
      <c r="O16" s="97"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P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Q16" s="97" t="str">
        <f>IF('Физическое развитие'!M16="","",IF('Физическое развитие'!M16&gt;1.5,"сформирован",IF('Физическое развитие'!M16&lt;0.5,"не сформирован", "в стадии формирования")))</f>
        <v/>
      </c>
      <c r="R16" s="222" t="str">
        <f>IF('познавательное развитие'!E17="","",IF('познавательное развитие'!F17="","",IF('познавательное развитие'!L17="","",IF('Физическое развитие'!N16="","",IF('Физическое развитие'!O16="","",IF('Социально-коммуникативное разви'!M16="","",IF('Социально-коммуникативное разви'!Q16="","",IF('Физическое развитие'!M16="","",('познавательное развитие'!E17+'познавательное развитие'!F17+'познавательное развитие'!L17+'Физическое развитие'!N16+'Физическое развитие'!O16+'Социально-коммуникативное разви'!M16+'Социально-коммуникативное разви'!Q16+'Физическое развитие'!M16)/8))))))))</f>
        <v/>
      </c>
      <c r="S16" s="97" t="str">
        <f t="shared" si="1"/>
        <v/>
      </c>
      <c r="T16" s="97"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U16" s="97" t="str">
        <f>IF('Речевое развитие'!D16="","",IF('Речевое развитие'!D16&gt;1.5,"сформирован",IF('Речевое развитие'!D16&lt;0.5,"не сформирован", "в стадии формирования")))</f>
        <v/>
      </c>
      <c r="V16" s="97" t="str">
        <f>IF('Речевое развитие'!E16="","",IF('Речевое развитие'!E16&gt;1.5,"сформирован",IF('Речевое развитие'!E16&lt;0.5,"не сформирован", "в стадии формирования")))</f>
        <v/>
      </c>
      <c r="W16" s="222" t="str">
        <f>IF('Социально-коммуникативное разви'!H16="","",IF('Речевое развитие'!D16="","",IF('Речевое развитие'!E16="","",('Социально-коммуникативное разви'!H16+'Речевое развитие'!D16+'Речевое развитие'!E16)/3)))</f>
        <v/>
      </c>
      <c r="X16" s="97" t="str">
        <f t="shared" si="2"/>
        <v/>
      </c>
      <c r="Y16" s="97"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Z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AA16" s="97"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AB16" s="97"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AC16" s="97" t="str">
        <f>IF('Физическое развитие'!E16="","",IF('Физическое развитие'!E16&gt;1.5,"сформирован",IF('Физическое развитие'!E16&lt;0.5,"не сформирован", "в стадии формирования")))</f>
        <v/>
      </c>
      <c r="AD16" s="97" t="str">
        <f>IF('Социально-коммуникативное разви'!N16="","",IF('Социально-коммуникативное разви'!Q16="","",IF('Социально-коммуникативное разви'!E16="","",IF('Социально-коммуникативное разви'!F16="","",IF('Физическое развитие'!E16="","",('Социально-коммуникативное разви'!N16+'Социально-коммуникативное разви'!Q16+'Социально-коммуникативное разви'!E16+'Социально-коммуникативное разви'!F16+'Физическое развитие'!E16)/5)))))</f>
        <v/>
      </c>
      <c r="AE16" s="97" t="str">
        <f t="shared" si="3"/>
        <v/>
      </c>
      <c r="AF16" s="97"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AG16" s="97" t="str">
        <f>IF('Речевое развитие'!F16="","",IF('Речевое развитие'!F16&gt;1.5,"сформирован",IF('Речевое развитие'!F16&lt;0.5,"не сформирован", "в стадии формирования")))</f>
        <v/>
      </c>
      <c r="AH16" s="97" t="str">
        <f>IF('Речевое развитие'!J16="","",IF('Речевое развитие'!J16&gt;1.5,"сформирован",IF('Речевое развитие'!J16&lt;0.5,"не сформирован", "в стадии формирования")))</f>
        <v/>
      </c>
      <c r="AI16" s="97" t="str">
        <f>IF('Художественно-эстетическое разв'!K17="","",IF('Художественно-эстетическое разв'!K17&gt;1.5,"сформирован",IF('Художественно-эстетическое разв'!K17&lt;0.5,"не сформирован", "в стадии формирования")))</f>
        <v/>
      </c>
      <c r="AJ16" s="97" t="str">
        <f>IF('Художественно-эстетическое разв'!L17="","",IF('Художественно-эстетическое разв'!L17&gt;1.5,"сформирован",IF('Художественно-эстетическое разв'!L17&lt;0.5,"не сформирован", "в стадии формирования")))</f>
        <v/>
      </c>
      <c r="AK16" s="97"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L16" s="97"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AM16" s="222" t="str">
        <f>IF('Речевое развитие'!F16="","",IF('Речевое развитие'!J16="","",IF('Художественно-эстетическое разв'!K17="","",IF('Художественно-эстетическое разв'!L17="","",IF('Социально-коммуникативное разви'!J16="","",IF('Художественно-эстетическое разв'!J17="","",('Речевое развитие'!F16+'Речевое развитие'!J16+'Художественно-эстетическое разв'!K17+'Художественно-эстетическое разв'!L17+'Социально-коммуникативное разви'!J16+'Художественно-эстетическое разв'!J17)/6))))))</f>
        <v/>
      </c>
      <c r="AN16" s="97" t="str">
        <f t="shared" si="4"/>
        <v/>
      </c>
      <c r="AO16" s="97" t="str">
        <f>IF('Физическое развитие'!J16="","",IF('Физическое развитие'!J16&gt;1.5,"сформирован",IF('Физическое развитие'!J16&lt;0.5,"не сформирован", "в стадии формирования")))</f>
        <v/>
      </c>
      <c r="AP16" s="97" t="str">
        <f>IF('Физическое развитие'!I16="","",IF('Физическое развитие'!I16&gt;1.5,"сформирован",IF('Физическое развитие'!I16&lt;0.5,"не сформирован", "в стадии формирования")))</f>
        <v/>
      </c>
      <c r="AQ16" s="97" t="str">
        <f>IF('Физическое развитие'!H16="","",IF('Физическое развитие'!H16&gt;1.5,"сформирован",IF('Физическое развитие'!H16&lt;0.5,"не сформирован", "в стадии формирования")))</f>
        <v/>
      </c>
      <c r="AR16" s="97" t="str">
        <f>IF('Физическое развитие'!G16="","",IF('Физическое развитие'!G16&gt;1.5,"сформирован",IF('Физическое развитие'!G16&lt;0.5,"не сформирован", "в стадии формирования")))</f>
        <v/>
      </c>
      <c r="AS16" s="97" t="str">
        <f>IF('Физическое развитие'!D16="","",IF('Физическое развитие'!D16&gt;1.5,"сформирован",IF('Физическое развитие'!D16&lt;0.5,"не сформирован", "в стадии формирования")))</f>
        <v/>
      </c>
      <c r="AT16" s="97" t="str">
        <f>IF('Физическое развитие'!J16="","",IF('Физическое развитие'!I16="","",IF('Физическое развитие'!H16="","",IF('Физическое развитие'!G16="","",IF('Физическое развитие'!D16="","",('Физическое развитие'!J16+'Физическое развитие'!I16+'Физическое развитие'!H16+'Физическое развитие'!G16+'Физическое развитие'!D16)/5)))))</f>
        <v/>
      </c>
      <c r="AU16" s="97" t="str">
        <f t="shared" si="5"/>
        <v/>
      </c>
    </row>
    <row r="17" spans="1:47">
      <c r="A17" s="97">
        <f>список!A15</f>
        <v>14</v>
      </c>
      <c r="B17" s="97" t="str">
        <f>IF(список!B15="","",список!B15)</f>
        <v/>
      </c>
      <c r="C17" s="97" t="str">
        <f>IF(список!C15="","",список!C15)</f>
        <v/>
      </c>
      <c r="D17" s="97"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E17" s="97" t="str">
        <f>IF('Социально-коммуникативное разви'!I17="","",IF('Социально-коммуникативное разви'!I17&gt;1.5,"сформирован",IF('Социально-коммуникативное разви'!I17&lt;0.5,"не сформирован","в стадии формирования")))</f>
        <v/>
      </c>
      <c r="F17" s="97" t="str">
        <f>IF('познавательное развитие'!M18="","",IF('познавательное развитие'!M18&gt;1.5,"сформирован",IF('познавательное развитие'!M18&lt;0.5,"не сформирован", "в стадии формирования")))</f>
        <v/>
      </c>
      <c r="G17" s="97" t="str">
        <f>IF('познавательное развитие'!K18="","",IF('познавательное развитие'!K18&gt;1.5,"сформирован",IF('познавательное развитие'!K18&lt;0.5,"не сформирован", "в стадии формирования")))</f>
        <v/>
      </c>
      <c r="H17" s="222" t="str">
        <f>IF('Социально-коммуникативное разви'!G17="","",IF('Социально-коммуникативное разви'!I17="","",IF('познавательное развитие'!M18="","",IF('познавательное развитие'!K18="","",('Социально-коммуникативное разви'!G17+'Социально-коммуникативное разви'!I17+'познавательное развитие'!M18+'познавательное развитие'!K18)/4))))</f>
        <v/>
      </c>
      <c r="I17" s="97" t="str">
        <f t="shared" si="0"/>
        <v/>
      </c>
      <c r="J17" s="97" t="str">
        <f>IF('познавательное развитие'!E18="","",IF('познавательное развитие'!E18&gt;1.5,"сформирован",IF('познавательное развитие'!E18&lt;0.5,"не сформирован", "в стадии формирования")))</f>
        <v/>
      </c>
      <c r="K17" s="97" t="str">
        <f>IF('познавательное развитие'!F18="","",IF('познавательное развитие'!F18&gt;1.5,"сформирован",IF('познавательное развитие'!F18&lt;0.5,"не сформирован", "в стадии формирования")))</f>
        <v/>
      </c>
      <c r="L17" s="97" t="str">
        <f>IF('познавательное развитие'!L18="","",IF('познавательное развитие'!L18&gt;1.5,"сформирован",IF('познавательное развитие'!L18&lt;0.5,"не сформирован", "в стадии формирования")))</f>
        <v/>
      </c>
      <c r="M17" s="97" t="str">
        <f>IF('Физическое развитие'!N17="","",IF('Физическое развитие'!N17&gt;1.5,"сформирован",IF('Физическое развитие'!N17&lt;0.5,"не сформирован", "в стадии формирования")))</f>
        <v/>
      </c>
      <c r="N17" s="97" t="str">
        <f>IF('Физическое развитие'!O17="","",IF('Физическое развитие'!O17&gt;1.5,"сформирован",IF('Физическое развитие'!O17&lt;0.5,"не сформирован", "в стадии формирования")))</f>
        <v/>
      </c>
      <c r="O17" s="97"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P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Q17" s="97" t="str">
        <f>IF('Физическое развитие'!M17="","",IF('Физическое развитие'!M17&gt;1.5,"сформирован",IF('Физическое развитие'!M17&lt;0.5,"не сформирован", "в стадии формирования")))</f>
        <v/>
      </c>
      <c r="R17" s="222" t="str">
        <f>IF('познавательное развитие'!E18="","",IF('познавательное развитие'!F18="","",IF('познавательное развитие'!L18="","",IF('Физическое развитие'!N17="","",IF('Физическое развитие'!O17="","",IF('Социально-коммуникативное разви'!M17="","",IF('Социально-коммуникативное разви'!Q17="","",IF('Физическое развитие'!M17="","",('познавательное развитие'!E18+'познавательное развитие'!F18+'познавательное развитие'!L18+'Физическое развитие'!N17+'Физическое развитие'!O17+'Социально-коммуникативное разви'!M17+'Социально-коммуникативное разви'!Q17+'Физическое развитие'!M17)/8))))))))</f>
        <v/>
      </c>
      <c r="S17" s="97" t="str">
        <f t="shared" si="1"/>
        <v/>
      </c>
      <c r="T17" s="97"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U17" s="97" t="str">
        <f>IF('Речевое развитие'!D17="","",IF('Речевое развитие'!D17&gt;1.5,"сформирован",IF('Речевое развитие'!D17&lt;0.5,"не сформирован", "в стадии формирования")))</f>
        <v/>
      </c>
      <c r="V17" s="97" t="str">
        <f>IF('Речевое развитие'!E17="","",IF('Речевое развитие'!E17&gt;1.5,"сформирован",IF('Речевое развитие'!E17&lt;0.5,"не сформирован", "в стадии формирования")))</f>
        <v/>
      </c>
      <c r="W17" s="222" t="str">
        <f>IF('Социально-коммуникативное разви'!H17="","",IF('Речевое развитие'!D17="","",IF('Речевое развитие'!E17="","",('Социально-коммуникативное разви'!H17+'Речевое развитие'!D17+'Речевое развитие'!E17)/3)))</f>
        <v/>
      </c>
      <c r="X17" s="97" t="str">
        <f t="shared" si="2"/>
        <v/>
      </c>
      <c r="Y17" s="97"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Z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AA17" s="97"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AB17" s="97"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AC17" s="97" t="str">
        <f>IF('Физическое развитие'!E17="","",IF('Физическое развитие'!E17&gt;1.5,"сформирован",IF('Физическое развитие'!E17&lt;0.5,"не сформирован", "в стадии формирования")))</f>
        <v/>
      </c>
      <c r="AD17" s="97" t="str">
        <f>IF('Социально-коммуникативное разви'!N17="","",IF('Социально-коммуникативное разви'!Q17="","",IF('Социально-коммуникативное разви'!E17="","",IF('Социально-коммуникативное разви'!F17="","",IF('Физическое развитие'!E17="","",('Социально-коммуникативное разви'!N17+'Социально-коммуникативное разви'!Q17+'Социально-коммуникативное разви'!E17+'Социально-коммуникативное разви'!F17+'Физическое развитие'!E17)/5)))))</f>
        <v/>
      </c>
      <c r="AE17" s="97" t="str">
        <f t="shared" si="3"/>
        <v/>
      </c>
      <c r="AF17" s="97"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AG17" s="97" t="str">
        <f>IF('Речевое развитие'!F17="","",IF('Речевое развитие'!F17&gt;1.5,"сформирован",IF('Речевое развитие'!F17&lt;0.5,"не сформирован", "в стадии формирования")))</f>
        <v/>
      </c>
      <c r="AH17" s="97" t="str">
        <f>IF('Речевое развитие'!J17="","",IF('Речевое развитие'!J17&gt;1.5,"сформирован",IF('Речевое развитие'!J17&lt;0.5,"не сформирован", "в стадии формирования")))</f>
        <v/>
      </c>
      <c r="AI17" s="97" t="str">
        <f>IF('Художественно-эстетическое разв'!K18="","",IF('Художественно-эстетическое разв'!K18&gt;1.5,"сформирован",IF('Художественно-эстетическое разв'!K18&lt;0.5,"не сформирован", "в стадии формирования")))</f>
        <v/>
      </c>
      <c r="AJ17" s="97" t="str">
        <f>IF('Художественно-эстетическое разв'!L18="","",IF('Художественно-эстетическое разв'!L18&gt;1.5,"сформирован",IF('Художественно-эстетическое разв'!L18&lt;0.5,"не сформирован", "в стадии формирования")))</f>
        <v/>
      </c>
      <c r="AK17" s="97"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L17" s="97"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AM17" s="222" t="str">
        <f>IF('Речевое развитие'!F17="","",IF('Речевое развитие'!J17="","",IF('Художественно-эстетическое разв'!K18="","",IF('Художественно-эстетическое разв'!L18="","",IF('Социально-коммуникативное разви'!J17="","",IF('Художественно-эстетическое разв'!J18="","",('Речевое развитие'!F17+'Речевое развитие'!J17+'Художественно-эстетическое разв'!K18+'Художественно-эстетическое разв'!L18+'Социально-коммуникативное разви'!J17+'Художественно-эстетическое разв'!J18)/6))))))</f>
        <v/>
      </c>
      <c r="AN17" s="97" t="str">
        <f t="shared" si="4"/>
        <v/>
      </c>
      <c r="AO17" s="97" t="str">
        <f>IF('Физическое развитие'!J17="","",IF('Физическое развитие'!J17&gt;1.5,"сформирован",IF('Физическое развитие'!J17&lt;0.5,"не сформирован", "в стадии формирования")))</f>
        <v/>
      </c>
      <c r="AP17" s="97" t="str">
        <f>IF('Физическое развитие'!I17="","",IF('Физическое развитие'!I17&gt;1.5,"сформирован",IF('Физическое развитие'!I17&lt;0.5,"не сформирован", "в стадии формирования")))</f>
        <v/>
      </c>
      <c r="AQ17" s="97" t="str">
        <f>IF('Физическое развитие'!H17="","",IF('Физическое развитие'!H17&gt;1.5,"сформирован",IF('Физическое развитие'!H17&lt;0.5,"не сформирован", "в стадии формирования")))</f>
        <v/>
      </c>
      <c r="AR17" s="97" t="str">
        <f>IF('Физическое развитие'!G17="","",IF('Физическое развитие'!G17&gt;1.5,"сформирован",IF('Физическое развитие'!G17&lt;0.5,"не сформирован", "в стадии формирования")))</f>
        <v/>
      </c>
      <c r="AS17" s="97" t="str">
        <f>IF('Физическое развитие'!D17="","",IF('Физическое развитие'!D17&gt;1.5,"сформирован",IF('Физическое развитие'!D17&lt;0.5,"не сформирован", "в стадии формирования")))</f>
        <v/>
      </c>
      <c r="AT17" s="97" t="str">
        <f>IF('Физическое развитие'!J17="","",IF('Физическое развитие'!I17="","",IF('Физическое развитие'!H17="","",IF('Физическое развитие'!G17="","",IF('Физическое развитие'!D17="","",('Физическое развитие'!J17+'Физическое развитие'!I17+'Физическое развитие'!H17+'Физическое развитие'!G17+'Физическое развитие'!D17)/5)))))</f>
        <v/>
      </c>
      <c r="AU17" s="97" t="str">
        <f t="shared" si="5"/>
        <v/>
      </c>
    </row>
    <row r="18" spans="1:47">
      <c r="A18" s="97">
        <f>список!A16</f>
        <v>15</v>
      </c>
      <c r="B18" s="97" t="str">
        <f>IF(список!B16="","",список!B16)</f>
        <v/>
      </c>
      <c r="C18" s="97" t="str">
        <f>IF(список!C16="","",список!C16)</f>
        <v/>
      </c>
      <c r="D18" s="97"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E18" s="97" t="str">
        <f>IF('Социально-коммуникативное разви'!I18="","",IF('Социально-коммуникативное разви'!I18&gt;1.5,"сформирован",IF('Социально-коммуникативное разви'!I18&lt;0.5,"не сформирован","в стадии формирования")))</f>
        <v/>
      </c>
      <c r="F18" s="97" t="str">
        <f>IF('познавательное развитие'!M19="","",IF('познавательное развитие'!M19&gt;1.5,"сформирован",IF('познавательное развитие'!M19&lt;0.5,"не сформирован", "в стадии формирования")))</f>
        <v/>
      </c>
      <c r="G18" s="97" t="str">
        <f>IF('познавательное развитие'!K19="","",IF('познавательное развитие'!K19&gt;1.5,"сформирован",IF('познавательное развитие'!K19&lt;0.5,"не сформирован", "в стадии формирования")))</f>
        <v/>
      </c>
      <c r="H18" s="222" t="str">
        <f>IF('Социально-коммуникативное разви'!G18="","",IF('Социально-коммуникативное разви'!I18="","",IF('познавательное развитие'!M19="","",IF('познавательное развитие'!K19="","",('Социально-коммуникативное разви'!G18+'Социально-коммуникативное разви'!I18+'познавательное развитие'!M19+'познавательное развитие'!K19)/4))))</f>
        <v/>
      </c>
      <c r="I18" s="97" t="str">
        <f t="shared" si="0"/>
        <v/>
      </c>
      <c r="J18" s="97" t="str">
        <f>IF('познавательное развитие'!E19="","",IF('познавательное развитие'!E19&gt;1.5,"сформирован",IF('познавательное развитие'!E19&lt;0.5,"не сформирован", "в стадии формирования")))</f>
        <v/>
      </c>
      <c r="K18" s="97" t="str">
        <f>IF('познавательное развитие'!F19="","",IF('познавательное развитие'!F19&gt;1.5,"сформирован",IF('познавательное развитие'!F19&lt;0.5,"не сформирован", "в стадии формирования")))</f>
        <v/>
      </c>
      <c r="L18" s="97" t="str">
        <f>IF('познавательное развитие'!L19="","",IF('познавательное развитие'!L19&gt;1.5,"сформирован",IF('познавательное развитие'!L19&lt;0.5,"не сформирован", "в стадии формирования")))</f>
        <v/>
      </c>
      <c r="M18" s="97" t="str">
        <f>IF('Физическое развитие'!N18="","",IF('Физическое развитие'!N18&gt;1.5,"сформирован",IF('Физическое развитие'!N18&lt;0.5,"не сформирован", "в стадии формирования")))</f>
        <v/>
      </c>
      <c r="N18" s="97" t="str">
        <f>IF('Физическое развитие'!O18="","",IF('Физическое развитие'!O18&gt;1.5,"сформирован",IF('Физическое развитие'!O18&lt;0.5,"не сформирован", "в стадии формирования")))</f>
        <v/>
      </c>
      <c r="O18" s="97"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P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Q18" s="97" t="str">
        <f>IF('Физическое развитие'!M18="","",IF('Физическое развитие'!M18&gt;1.5,"сформирован",IF('Физическое развитие'!M18&lt;0.5,"не сформирован", "в стадии формирования")))</f>
        <v/>
      </c>
      <c r="R18" s="222" t="str">
        <f>IF('познавательное развитие'!E19="","",IF('познавательное развитие'!F19="","",IF('познавательное развитие'!L19="","",IF('Физическое развитие'!N18="","",IF('Физическое развитие'!O18="","",IF('Социально-коммуникативное разви'!M18="","",IF('Социально-коммуникативное разви'!Q18="","",IF('Физическое развитие'!M18="","",('познавательное развитие'!E19+'познавательное развитие'!F19+'познавательное развитие'!L19+'Физическое развитие'!N18+'Физическое развитие'!O18+'Социально-коммуникативное разви'!M18+'Социально-коммуникативное разви'!Q18+'Физическое развитие'!M18)/8))))))))</f>
        <v/>
      </c>
      <c r="S18" s="97" t="str">
        <f t="shared" si="1"/>
        <v/>
      </c>
      <c r="T18" s="97"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U18" s="97" t="str">
        <f>IF('Речевое развитие'!D18="","",IF('Речевое развитие'!D18&gt;1.5,"сформирован",IF('Речевое развитие'!D18&lt;0.5,"не сформирован", "в стадии формирования")))</f>
        <v/>
      </c>
      <c r="V18" s="97" t="str">
        <f>IF('Речевое развитие'!E18="","",IF('Речевое развитие'!E18&gt;1.5,"сформирован",IF('Речевое развитие'!E18&lt;0.5,"не сформирован", "в стадии формирования")))</f>
        <v/>
      </c>
      <c r="W18" s="222" t="str">
        <f>IF('Социально-коммуникативное разви'!H18="","",IF('Речевое развитие'!D18="","",IF('Речевое развитие'!E18="","",('Социально-коммуникативное разви'!H18+'Речевое развитие'!D18+'Речевое развитие'!E18)/3)))</f>
        <v/>
      </c>
      <c r="X18" s="97" t="str">
        <f t="shared" si="2"/>
        <v/>
      </c>
      <c r="Y18" s="97"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Z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AA18" s="97"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AB18" s="97"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AC18" s="97" t="str">
        <f>IF('Физическое развитие'!E18="","",IF('Физическое развитие'!E18&gt;1.5,"сформирован",IF('Физическое развитие'!E18&lt;0.5,"не сформирован", "в стадии формирования")))</f>
        <v/>
      </c>
      <c r="AD18" s="97" t="str">
        <f>IF('Социально-коммуникативное разви'!N18="","",IF('Социально-коммуникативное разви'!Q18="","",IF('Социально-коммуникативное разви'!E18="","",IF('Социально-коммуникативное разви'!F18="","",IF('Физическое развитие'!E18="","",('Социально-коммуникативное разви'!N18+'Социально-коммуникативное разви'!Q18+'Социально-коммуникативное разви'!E18+'Социально-коммуникативное разви'!F18+'Физическое развитие'!E18)/5)))))</f>
        <v/>
      </c>
      <c r="AE18" s="97" t="str">
        <f t="shared" si="3"/>
        <v/>
      </c>
      <c r="AF18" s="97"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AG18" s="97" t="str">
        <f>IF('Речевое развитие'!F18="","",IF('Речевое развитие'!F18&gt;1.5,"сформирован",IF('Речевое развитие'!F18&lt;0.5,"не сформирован", "в стадии формирования")))</f>
        <v/>
      </c>
      <c r="AH18" s="97" t="str">
        <f>IF('Речевое развитие'!J18="","",IF('Речевое развитие'!J18&gt;1.5,"сформирован",IF('Речевое развитие'!J18&lt;0.5,"не сформирован", "в стадии формирования")))</f>
        <v/>
      </c>
      <c r="AI18" s="97" t="str">
        <f>IF('Художественно-эстетическое разв'!K19="","",IF('Художественно-эстетическое разв'!K19&gt;1.5,"сформирован",IF('Художественно-эстетическое разв'!K19&lt;0.5,"не сформирован", "в стадии формирования")))</f>
        <v/>
      </c>
      <c r="AJ18" s="97" t="str">
        <f>IF('Художественно-эстетическое разв'!L19="","",IF('Художественно-эстетическое разв'!L19&gt;1.5,"сформирован",IF('Художественно-эстетическое разв'!L19&lt;0.5,"не сформирован", "в стадии формирования")))</f>
        <v/>
      </c>
      <c r="AK18" s="97"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L18" s="97"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AM18" s="222" t="str">
        <f>IF('Речевое развитие'!F18="","",IF('Речевое развитие'!J18="","",IF('Художественно-эстетическое разв'!K19="","",IF('Художественно-эстетическое разв'!L19="","",IF('Социально-коммуникативное разви'!J18="","",IF('Художественно-эстетическое разв'!J19="","",('Речевое развитие'!F18+'Речевое развитие'!J18+'Художественно-эстетическое разв'!K19+'Художественно-эстетическое разв'!L19+'Социально-коммуникативное разви'!J18+'Художественно-эстетическое разв'!J19)/6))))))</f>
        <v/>
      </c>
      <c r="AN18" s="97" t="str">
        <f t="shared" si="4"/>
        <v/>
      </c>
      <c r="AO18" s="97" t="str">
        <f>IF('Физическое развитие'!J18="","",IF('Физическое развитие'!J18&gt;1.5,"сформирован",IF('Физическое развитие'!J18&lt;0.5,"не сформирован", "в стадии формирования")))</f>
        <v/>
      </c>
      <c r="AP18" s="97" t="str">
        <f>IF('Физическое развитие'!I18="","",IF('Физическое развитие'!I18&gt;1.5,"сформирован",IF('Физическое развитие'!I18&lt;0.5,"не сформирован", "в стадии формирования")))</f>
        <v/>
      </c>
      <c r="AQ18" s="97" t="str">
        <f>IF('Физическое развитие'!H18="","",IF('Физическое развитие'!H18&gt;1.5,"сформирован",IF('Физическое развитие'!H18&lt;0.5,"не сформирован", "в стадии формирования")))</f>
        <v/>
      </c>
      <c r="AR18" s="97" t="str">
        <f>IF('Физическое развитие'!G18="","",IF('Физическое развитие'!G18&gt;1.5,"сформирован",IF('Физическое развитие'!G18&lt;0.5,"не сформирован", "в стадии формирования")))</f>
        <v/>
      </c>
      <c r="AS18" s="97" t="str">
        <f>IF('Физическое развитие'!D18="","",IF('Физическое развитие'!D18&gt;1.5,"сформирован",IF('Физическое развитие'!D18&lt;0.5,"не сформирован", "в стадии формирования")))</f>
        <v/>
      </c>
      <c r="AT18" s="97" t="str">
        <f>IF('Физическое развитие'!J18="","",IF('Физическое развитие'!I18="","",IF('Физическое развитие'!H18="","",IF('Физическое развитие'!G18="","",IF('Физическое развитие'!D18="","",('Физическое развитие'!J18+'Физическое развитие'!I18+'Физическое развитие'!H18+'Физическое развитие'!G18+'Физическое развитие'!D18)/5)))))</f>
        <v/>
      </c>
      <c r="AU18" s="97" t="str">
        <f t="shared" si="5"/>
        <v/>
      </c>
    </row>
    <row r="19" spans="1:47">
      <c r="A19" s="97">
        <f>список!A17</f>
        <v>16</v>
      </c>
      <c r="B19" s="97" t="str">
        <f>IF(список!B17="","",список!B17)</f>
        <v/>
      </c>
      <c r="C19" s="97" t="str">
        <f>IF(список!C17="","",список!C17)</f>
        <v/>
      </c>
      <c r="D19" s="97"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E19" s="97" t="str">
        <f>IF('Социально-коммуникативное разви'!I19="","",IF('Социально-коммуникативное разви'!I19&gt;1.5,"сформирован",IF('Социально-коммуникативное разви'!I19&lt;0.5,"не сформирован","в стадии формирования")))</f>
        <v/>
      </c>
      <c r="F19" s="97" t="str">
        <f>IF('познавательное развитие'!M20="","",IF('познавательное развитие'!M20&gt;1.5,"сформирован",IF('познавательное развитие'!M20&lt;0.5,"не сформирован", "в стадии формирования")))</f>
        <v/>
      </c>
      <c r="G19" s="97" t="str">
        <f>IF('познавательное развитие'!K20="","",IF('познавательное развитие'!K20&gt;1.5,"сформирован",IF('познавательное развитие'!K20&lt;0.5,"не сформирован", "в стадии формирования")))</f>
        <v/>
      </c>
      <c r="H19" s="222" t="str">
        <f>IF('Социально-коммуникативное разви'!G19="","",IF('Социально-коммуникативное разви'!I19="","",IF('познавательное развитие'!M20="","",IF('познавательное развитие'!K20="","",('Социально-коммуникативное разви'!G19+'Социально-коммуникативное разви'!I19+'познавательное развитие'!M20+'познавательное развитие'!K20)/4))))</f>
        <v/>
      </c>
      <c r="I19" s="97" t="str">
        <f t="shared" si="0"/>
        <v/>
      </c>
      <c r="J19" s="97" t="str">
        <f>IF('познавательное развитие'!E20="","",IF('познавательное развитие'!E20&gt;1.5,"сформирован",IF('познавательное развитие'!E20&lt;0.5,"не сформирован", "в стадии формирования")))</f>
        <v/>
      </c>
      <c r="K19" s="97" t="str">
        <f>IF('познавательное развитие'!F20="","",IF('познавательное развитие'!F20&gt;1.5,"сформирован",IF('познавательное развитие'!F20&lt;0.5,"не сформирован", "в стадии формирования")))</f>
        <v/>
      </c>
      <c r="L19" s="97" t="str">
        <f>IF('познавательное развитие'!L20="","",IF('познавательное развитие'!L20&gt;1.5,"сформирован",IF('познавательное развитие'!L20&lt;0.5,"не сформирован", "в стадии формирования")))</f>
        <v/>
      </c>
      <c r="M19" s="97" t="str">
        <f>IF('Физическое развитие'!N19="","",IF('Физическое развитие'!N19&gt;1.5,"сформирован",IF('Физическое развитие'!N19&lt;0.5,"не сформирован", "в стадии формирования")))</f>
        <v/>
      </c>
      <c r="N19" s="97" t="str">
        <f>IF('Физическое развитие'!O19="","",IF('Физическое развитие'!O19&gt;1.5,"сформирован",IF('Физическое развитие'!O19&lt;0.5,"не сформирован", "в стадии формирования")))</f>
        <v/>
      </c>
      <c r="O19" s="97"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P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Q19" s="97" t="str">
        <f>IF('Физическое развитие'!M19="","",IF('Физическое развитие'!M19&gt;1.5,"сформирован",IF('Физическое развитие'!M19&lt;0.5,"не сформирован", "в стадии формирования")))</f>
        <v/>
      </c>
      <c r="R19" s="222" t="str">
        <f>IF('познавательное развитие'!E20="","",IF('познавательное развитие'!F20="","",IF('познавательное развитие'!L20="","",IF('Физическое развитие'!N19="","",IF('Физическое развитие'!O19="","",IF('Социально-коммуникативное разви'!M19="","",IF('Социально-коммуникативное разви'!Q19="","",IF('Физическое развитие'!M19="","",('познавательное развитие'!E20+'познавательное развитие'!F20+'познавательное развитие'!L20+'Физическое развитие'!N19+'Физическое развитие'!O19+'Социально-коммуникативное разви'!M19+'Социально-коммуникативное разви'!Q19+'Физическое развитие'!M19)/8))))))))</f>
        <v/>
      </c>
      <c r="S19" s="97" t="str">
        <f t="shared" si="1"/>
        <v/>
      </c>
      <c r="T19" s="97"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U19" s="97" t="str">
        <f>IF('Речевое развитие'!D19="","",IF('Речевое развитие'!D19&gt;1.5,"сформирован",IF('Речевое развитие'!D19&lt;0.5,"не сформирован", "в стадии формирования")))</f>
        <v/>
      </c>
      <c r="V19" s="97" t="str">
        <f>IF('Речевое развитие'!E19="","",IF('Речевое развитие'!E19&gt;1.5,"сформирован",IF('Речевое развитие'!E19&lt;0.5,"не сформирован", "в стадии формирования")))</f>
        <v/>
      </c>
      <c r="W19" s="222" t="str">
        <f>IF('Социально-коммуникативное разви'!H19="","",IF('Речевое развитие'!D19="","",IF('Речевое развитие'!E19="","",('Социально-коммуникативное разви'!H19+'Речевое развитие'!D19+'Речевое развитие'!E19)/3)))</f>
        <v/>
      </c>
      <c r="X19" s="97" t="str">
        <f t="shared" si="2"/>
        <v/>
      </c>
      <c r="Y19" s="97"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Z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AA19" s="97"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AB19" s="97"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AC19" s="97" t="str">
        <f>IF('Физическое развитие'!E19="","",IF('Физическое развитие'!E19&gt;1.5,"сформирован",IF('Физическое развитие'!E19&lt;0.5,"не сформирован", "в стадии формирования")))</f>
        <v/>
      </c>
      <c r="AD19" s="97" t="str">
        <f>IF('Социально-коммуникативное разви'!N19="","",IF('Социально-коммуникативное разви'!Q19="","",IF('Социально-коммуникативное разви'!E19="","",IF('Социально-коммуникативное разви'!F19="","",IF('Физическое развитие'!E19="","",('Социально-коммуникативное разви'!N19+'Социально-коммуникативное разви'!Q19+'Социально-коммуникативное разви'!E19+'Социально-коммуникативное разви'!F19+'Физическое развитие'!E19)/5)))))</f>
        <v/>
      </c>
      <c r="AE19" s="97" t="str">
        <f t="shared" si="3"/>
        <v/>
      </c>
      <c r="AF19" s="97"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AG19" s="97" t="str">
        <f>IF('Речевое развитие'!F19="","",IF('Речевое развитие'!F19&gt;1.5,"сформирован",IF('Речевое развитие'!F19&lt;0.5,"не сформирован", "в стадии формирования")))</f>
        <v/>
      </c>
      <c r="AH19" s="97" t="str">
        <f>IF('Речевое развитие'!J19="","",IF('Речевое развитие'!J19&gt;1.5,"сформирован",IF('Речевое развитие'!J19&lt;0.5,"не сформирован", "в стадии формирования")))</f>
        <v/>
      </c>
      <c r="AI19" s="97" t="str">
        <f>IF('Художественно-эстетическое разв'!K20="","",IF('Художественно-эстетическое разв'!K20&gt;1.5,"сформирован",IF('Художественно-эстетическое разв'!K20&lt;0.5,"не сформирован", "в стадии формирования")))</f>
        <v/>
      </c>
      <c r="AJ19" s="97" t="str">
        <f>IF('Художественно-эстетическое разв'!L20="","",IF('Художественно-эстетическое разв'!L20&gt;1.5,"сформирован",IF('Художественно-эстетическое разв'!L20&lt;0.5,"не сформирован", "в стадии формирования")))</f>
        <v/>
      </c>
      <c r="AK19" s="97"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L19" s="97"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AM19" s="222" t="str">
        <f>IF('Речевое развитие'!F19="","",IF('Речевое развитие'!J19="","",IF('Художественно-эстетическое разв'!K20="","",IF('Художественно-эстетическое разв'!L20="","",IF('Социально-коммуникативное разви'!J19="","",IF('Художественно-эстетическое разв'!J20="","",('Речевое развитие'!F19+'Речевое развитие'!J19+'Художественно-эстетическое разв'!K20+'Художественно-эстетическое разв'!L20+'Социально-коммуникативное разви'!J19+'Художественно-эстетическое разв'!J20)/6))))))</f>
        <v/>
      </c>
      <c r="AN19" s="97" t="str">
        <f t="shared" si="4"/>
        <v/>
      </c>
      <c r="AO19" s="97" t="str">
        <f>IF('Физическое развитие'!J19="","",IF('Физическое развитие'!J19&gt;1.5,"сформирован",IF('Физическое развитие'!J19&lt;0.5,"не сформирован", "в стадии формирования")))</f>
        <v/>
      </c>
      <c r="AP19" s="97" t="str">
        <f>IF('Физическое развитие'!I19="","",IF('Физическое развитие'!I19&gt;1.5,"сформирован",IF('Физическое развитие'!I19&lt;0.5,"не сформирован", "в стадии формирования")))</f>
        <v/>
      </c>
      <c r="AQ19" s="97" t="str">
        <f>IF('Физическое развитие'!H19="","",IF('Физическое развитие'!H19&gt;1.5,"сформирован",IF('Физическое развитие'!H19&lt;0.5,"не сформирован", "в стадии формирования")))</f>
        <v/>
      </c>
      <c r="AR19" s="97" t="str">
        <f>IF('Физическое развитие'!G19="","",IF('Физическое развитие'!G19&gt;1.5,"сформирован",IF('Физическое развитие'!G19&lt;0.5,"не сформирован", "в стадии формирования")))</f>
        <v/>
      </c>
      <c r="AS19" s="97" t="str">
        <f>IF('Физическое развитие'!D19="","",IF('Физическое развитие'!D19&gt;1.5,"сформирован",IF('Физическое развитие'!D19&lt;0.5,"не сформирован", "в стадии формирования")))</f>
        <v/>
      </c>
      <c r="AT19" s="97" t="str">
        <f>IF('Физическое развитие'!J19="","",IF('Физическое развитие'!I19="","",IF('Физическое развитие'!H19="","",IF('Физическое развитие'!G19="","",IF('Физическое развитие'!D19="","",('Физическое развитие'!J19+'Физическое развитие'!I19+'Физическое развитие'!H19+'Физическое развитие'!G19+'Физическое развитие'!D19)/5)))))</f>
        <v/>
      </c>
      <c r="AU19" s="97" t="str">
        <f t="shared" si="5"/>
        <v/>
      </c>
    </row>
    <row r="20" spans="1:47">
      <c r="A20" s="97">
        <f>список!A18</f>
        <v>17</v>
      </c>
      <c r="B20" s="97" t="str">
        <f>IF(список!B18="","",список!B18)</f>
        <v/>
      </c>
      <c r="C20" s="97" t="str">
        <f>IF(список!C18="","",список!C18)</f>
        <v/>
      </c>
      <c r="D20" s="97"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E20" s="97" t="str">
        <f>IF('Социально-коммуникативное разви'!I20="","",IF('Социально-коммуникативное разви'!I20&gt;1.5,"сформирован",IF('Социально-коммуникативное разви'!I20&lt;0.5,"не сформирован","в стадии формирования")))</f>
        <v/>
      </c>
      <c r="F20" s="97" t="str">
        <f>IF('познавательное развитие'!M21="","",IF('познавательное развитие'!M21&gt;1.5,"сформирован",IF('познавательное развитие'!M21&lt;0.5,"не сформирован", "в стадии формирования")))</f>
        <v/>
      </c>
      <c r="G20" s="97" t="str">
        <f>IF('познавательное развитие'!K21="","",IF('познавательное развитие'!K21&gt;1.5,"сформирован",IF('познавательное развитие'!K21&lt;0.5,"не сформирован", "в стадии формирования")))</f>
        <v/>
      </c>
      <c r="H20" s="222" t="str">
        <f>IF('Социально-коммуникативное разви'!G20="","",IF('Социально-коммуникативное разви'!I20="","",IF('познавательное развитие'!M21="","",IF('познавательное развитие'!K21="","",('Социально-коммуникативное разви'!G20+'Социально-коммуникативное разви'!I20+'познавательное развитие'!M21+'познавательное развитие'!K21)/4))))</f>
        <v/>
      </c>
      <c r="I20" s="97" t="str">
        <f t="shared" si="0"/>
        <v/>
      </c>
      <c r="J20" s="97" t="str">
        <f>IF('познавательное развитие'!E21="","",IF('познавательное развитие'!E21&gt;1.5,"сформирован",IF('познавательное развитие'!E21&lt;0.5,"не сформирован", "в стадии формирования")))</f>
        <v/>
      </c>
      <c r="K20" s="97" t="str">
        <f>IF('познавательное развитие'!F21="","",IF('познавательное развитие'!F21&gt;1.5,"сформирован",IF('познавательное развитие'!F21&lt;0.5,"не сформирован", "в стадии формирования")))</f>
        <v/>
      </c>
      <c r="L20" s="97" t="str">
        <f>IF('познавательное развитие'!L21="","",IF('познавательное развитие'!L21&gt;1.5,"сформирован",IF('познавательное развитие'!L21&lt;0.5,"не сформирован", "в стадии формирования")))</f>
        <v/>
      </c>
      <c r="M20" s="97" t="str">
        <f>IF('Физическое развитие'!N20="","",IF('Физическое развитие'!N20&gt;1.5,"сформирован",IF('Физическое развитие'!N20&lt;0.5,"не сформирован", "в стадии формирования")))</f>
        <v/>
      </c>
      <c r="N20" s="97" t="str">
        <f>IF('Физическое развитие'!O20="","",IF('Физическое развитие'!O20&gt;1.5,"сформирован",IF('Физическое развитие'!O20&lt;0.5,"не сформирован", "в стадии формирования")))</f>
        <v/>
      </c>
      <c r="O20" s="97"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P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Q20" s="97" t="str">
        <f>IF('Физическое развитие'!M20="","",IF('Физическое развитие'!M20&gt;1.5,"сформирован",IF('Физическое развитие'!M20&lt;0.5,"не сформирован", "в стадии формирования")))</f>
        <v/>
      </c>
      <c r="R20" s="222" t="str">
        <f>IF('познавательное развитие'!E21="","",IF('познавательное развитие'!F21="","",IF('познавательное развитие'!L21="","",IF('Физическое развитие'!N20="","",IF('Физическое развитие'!O20="","",IF('Социально-коммуникативное разви'!M20="","",IF('Социально-коммуникативное разви'!Q20="","",IF('Физическое развитие'!M20="","",('познавательное развитие'!E21+'познавательное развитие'!F21+'познавательное развитие'!L21+'Физическое развитие'!N20+'Физическое развитие'!O20+'Социально-коммуникативное разви'!M20+'Социально-коммуникативное разви'!Q20+'Физическое развитие'!M20)/8))))))))</f>
        <v/>
      </c>
      <c r="S20" s="97" t="str">
        <f t="shared" si="1"/>
        <v/>
      </c>
      <c r="T20" s="97"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U20" s="97" t="str">
        <f>IF('Речевое развитие'!D20="","",IF('Речевое развитие'!D20&gt;1.5,"сформирован",IF('Речевое развитие'!D20&lt;0.5,"не сформирован", "в стадии формирования")))</f>
        <v/>
      </c>
      <c r="V20" s="97" t="str">
        <f>IF('Речевое развитие'!E20="","",IF('Речевое развитие'!E20&gt;1.5,"сформирован",IF('Речевое развитие'!E20&lt;0.5,"не сформирован", "в стадии формирования")))</f>
        <v/>
      </c>
      <c r="W20" s="222" t="str">
        <f>IF('Социально-коммуникативное разви'!H20="","",IF('Речевое развитие'!D20="","",IF('Речевое развитие'!E20="","",('Социально-коммуникативное разви'!H20+'Речевое развитие'!D20+'Речевое развитие'!E20)/3)))</f>
        <v/>
      </c>
      <c r="X20" s="97" t="str">
        <f t="shared" si="2"/>
        <v/>
      </c>
      <c r="Y20" s="97"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Z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AA20" s="97"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AB20" s="97"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AC20" s="97" t="str">
        <f>IF('Физическое развитие'!E20="","",IF('Физическое развитие'!E20&gt;1.5,"сформирован",IF('Физическое развитие'!E20&lt;0.5,"не сформирован", "в стадии формирования")))</f>
        <v/>
      </c>
      <c r="AD20" s="97" t="str">
        <f>IF('Социально-коммуникативное разви'!N20="","",IF('Социально-коммуникативное разви'!Q20="","",IF('Социально-коммуникативное разви'!E20="","",IF('Социально-коммуникативное разви'!F20="","",IF('Физическое развитие'!E20="","",('Социально-коммуникативное разви'!N20+'Социально-коммуникативное разви'!Q20+'Социально-коммуникативное разви'!E20+'Социально-коммуникативное разви'!F20+'Физическое развитие'!E20)/5)))))</f>
        <v/>
      </c>
      <c r="AE20" s="97" t="str">
        <f t="shared" si="3"/>
        <v/>
      </c>
      <c r="AF20" s="97"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AG20" s="97" t="str">
        <f>IF('Речевое развитие'!F20="","",IF('Речевое развитие'!F20&gt;1.5,"сформирован",IF('Речевое развитие'!F20&lt;0.5,"не сформирован", "в стадии формирования")))</f>
        <v/>
      </c>
      <c r="AH20" s="97" t="str">
        <f>IF('Речевое развитие'!J20="","",IF('Речевое развитие'!J20&gt;1.5,"сформирован",IF('Речевое развитие'!J20&lt;0.5,"не сформирован", "в стадии формирования")))</f>
        <v/>
      </c>
      <c r="AI20" s="97" t="str">
        <f>IF('Художественно-эстетическое разв'!K21="","",IF('Художественно-эстетическое разв'!K21&gt;1.5,"сформирован",IF('Художественно-эстетическое разв'!K21&lt;0.5,"не сформирован", "в стадии формирования")))</f>
        <v/>
      </c>
      <c r="AJ20" s="97" t="str">
        <f>IF('Художественно-эстетическое разв'!L21="","",IF('Художественно-эстетическое разв'!L21&gt;1.5,"сформирован",IF('Художественно-эстетическое разв'!L21&lt;0.5,"не сформирован", "в стадии формирования")))</f>
        <v/>
      </c>
      <c r="AK20" s="97"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L20" s="97"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AM20" s="222" t="str">
        <f>IF('Речевое развитие'!F20="","",IF('Речевое развитие'!J20="","",IF('Художественно-эстетическое разв'!K21="","",IF('Художественно-эстетическое разв'!L21="","",IF('Социально-коммуникативное разви'!J20="","",IF('Художественно-эстетическое разв'!J21="","",('Речевое развитие'!F20+'Речевое развитие'!J20+'Художественно-эстетическое разв'!K21+'Художественно-эстетическое разв'!L21+'Социально-коммуникативное разви'!J20+'Художественно-эстетическое разв'!J21)/6))))))</f>
        <v/>
      </c>
      <c r="AN20" s="97" t="str">
        <f t="shared" si="4"/>
        <v/>
      </c>
      <c r="AO20" s="97" t="str">
        <f>IF('Физическое развитие'!J20="","",IF('Физическое развитие'!J20&gt;1.5,"сформирован",IF('Физическое развитие'!J20&lt;0.5,"не сформирован", "в стадии формирования")))</f>
        <v/>
      </c>
      <c r="AP20" s="97" t="str">
        <f>IF('Физическое развитие'!I20="","",IF('Физическое развитие'!I20&gt;1.5,"сформирован",IF('Физическое развитие'!I20&lt;0.5,"не сформирован", "в стадии формирования")))</f>
        <v/>
      </c>
      <c r="AQ20" s="97" t="str">
        <f>IF('Физическое развитие'!H20="","",IF('Физическое развитие'!H20&gt;1.5,"сформирован",IF('Физическое развитие'!H20&lt;0.5,"не сформирован", "в стадии формирования")))</f>
        <v/>
      </c>
      <c r="AR20" s="97" t="str">
        <f>IF('Физическое развитие'!G20="","",IF('Физическое развитие'!G20&gt;1.5,"сформирован",IF('Физическое развитие'!G20&lt;0.5,"не сформирован", "в стадии формирования")))</f>
        <v/>
      </c>
      <c r="AS20" s="97" t="str">
        <f>IF('Физическое развитие'!D20="","",IF('Физическое развитие'!D20&gt;1.5,"сформирован",IF('Физическое развитие'!D20&lt;0.5,"не сформирован", "в стадии формирования")))</f>
        <v/>
      </c>
      <c r="AT20" s="97" t="str">
        <f>IF('Физическое развитие'!J20="","",IF('Физическое развитие'!I20="","",IF('Физическое развитие'!H20="","",IF('Физическое развитие'!G20="","",IF('Физическое развитие'!D20="","",('Физическое развитие'!J20+'Физическое развитие'!I20+'Физическое развитие'!H20+'Физическое развитие'!G20+'Физическое развитие'!D20)/5)))))</f>
        <v/>
      </c>
      <c r="AU20" s="97" t="str">
        <f t="shared" si="5"/>
        <v/>
      </c>
    </row>
    <row r="21" spans="1:47">
      <c r="A21" s="97">
        <f>список!A19</f>
        <v>18</v>
      </c>
      <c r="B21" s="97" t="str">
        <f>IF(список!B19="","",список!B19)</f>
        <v/>
      </c>
      <c r="C21" s="97" t="str">
        <f>IF(список!C19="","",список!C19)</f>
        <v/>
      </c>
      <c r="D21" s="97"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E21" s="97" t="str">
        <f>IF('Социально-коммуникативное разви'!I21="","",IF('Социально-коммуникативное разви'!I21&gt;1.5,"сформирован",IF('Социально-коммуникативное разви'!I21&lt;0.5,"не сформирован","в стадии формирования")))</f>
        <v/>
      </c>
      <c r="F21" s="97" t="str">
        <f>IF('познавательное развитие'!M22="","",IF('познавательное развитие'!M22&gt;1.5,"сформирован",IF('познавательное развитие'!M22&lt;0.5,"не сформирован", "в стадии формирования")))</f>
        <v/>
      </c>
      <c r="G21" s="97" t="str">
        <f>IF('познавательное развитие'!K22="","",IF('познавательное развитие'!K22&gt;1.5,"сформирован",IF('познавательное развитие'!K22&lt;0.5,"не сформирован", "в стадии формирования")))</f>
        <v/>
      </c>
      <c r="H21" s="222" t="str">
        <f>IF('Социально-коммуникативное разви'!G21="","",IF('Социально-коммуникативное разви'!I21="","",IF('познавательное развитие'!M22="","",IF('познавательное развитие'!K22="","",('Социально-коммуникативное разви'!G21+'Социально-коммуникативное разви'!I21+'познавательное развитие'!M22+'познавательное развитие'!K22)/4))))</f>
        <v/>
      </c>
      <c r="I21" s="97" t="str">
        <f t="shared" si="0"/>
        <v/>
      </c>
      <c r="J21" s="97" t="str">
        <f>IF('познавательное развитие'!E22="","",IF('познавательное развитие'!E22&gt;1.5,"сформирован",IF('познавательное развитие'!E22&lt;0.5,"не сформирован", "в стадии формирования")))</f>
        <v/>
      </c>
      <c r="K21" s="97" t="str">
        <f>IF('познавательное развитие'!F22="","",IF('познавательное развитие'!F22&gt;1.5,"сформирован",IF('познавательное развитие'!F22&lt;0.5,"не сформирован", "в стадии формирования")))</f>
        <v/>
      </c>
      <c r="L21" s="97" t="str">
        <f>IF('познавательное развитие'!L22="","",IF('познавательное развитие'!L22&gt;1.5,"сформирован",IF('познавательное развитие'!L22&lt;0.5,"не сформирован", "в стадии формирования")))</f>
        <v/>
      </c>
      <c r="M21" s="97" t="str">
        <f>IF('Физическое развитие'!N21="","",IF('Физическое развитие'!N21&gt;1.5,"сформирован",IF('Физическое развитие'!N21&lt;0.5,"не сформирован", "в стадии формирования")))</f>
        <v/>
      </c>
      <c r="N21" s="97" t="str">
        <f>IF('Физическое развитие'!O21="","",IF('Физическое развитие'!O21&gt;1.5,"сформирован",IF('Физическое развитие'!O21&lt;0.5,"не сформирован", "в стадии формирования")))</f>
        <v/>
      </c>
      <c r="O21" s="97"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P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Q21" s="97" t="str">
        <f>IF('Физическое развитие'!M21="","",IF('Физическое развитие'!M21&gt;1.5,"сформирован",IF('Физическое развитие'!M21&lt;0.5,"не сформирован", "в стадии формирования")))</f>
        <v/>
      </c>
      <c r="R21" s="222" t="str">
        <f>IF('познавательное развитие'!E22="","",IF('познавательное развитие'!F22="","",IF('познавательное развитие'!L22="","",IF('Физическое развитие'!N21="","",IF('Физическое развитие'!O21="","",IF('Социально-коммуникативное разви'!M21="","",IF('Социально-коммуникативное разви'!Q21="","",IF('Физическое развитие'!M21="","",('познавательное развитие'!E22+'познавательное развитие'!F22+'познавательное развитие'!L22+'Физическое развитие'!N21+'Физическое развитие'!O21+'Социально-коммуникативное разви'!M21+'Социально-коммуникативное разви'!Q21+'Физическое развитие'!M21)/8))))))))</f>
        <v/>
      </c>
      <c r="S21" s="97" t="str">
        <f t="shared" si="1"/>
        <v/>
      </c>
      <c r="T21" s="97"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U21" s="97" t="str">
        <f>IF('Речевое развитие'!D21="","",IF('Речевое развитие'!D21&gt;1.5,"сформирован",IF('Речевое развитие'!D21&lt;0.5,"не сформирован", "в стадии формирования")))</f>
        <v/>
      </c>
      <c r="V21" s="97" t="str">
        <f>IF('Речевое развитие'!E21="","",IF('Речевое развитие'!E21&gt;1.5,"сформирован",IF('Речевое развитие'!E21&lt;0.5,"не сформирован", "в стадии формирования")))</f>
        <v/>
      </c>
      <c r="W21" s="222" t="str">
        <f>IF('Социально-коммуникативное разви'!H21="","",IF('Речевое развитие'!D21="","",IF('Речевое развитие'!E21="","",('Социально-коммуникативное разви'!H21+'Речевое развитие'!D21+'Речевое развитие'!E21)/3)))</f>
        <v/>
      </c>
      <c r="X21" s="97" t="str">
        <f t="shared" si="2"/>
        <v/>
      </c>
      <c r="Y21" s="97"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Z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AA21" s="97"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AB21" s="97"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AC21" s="97" t="str">
        <f>IF('Физическое развитие'!E21="","",IF('Физическое развитие'!E21&gt;1.5,"сформирован",IF('Физическое развитие'!E21&lt;0.5,"не сформирован", "в стадии формирования")))</f>
        <v/>
      </c>
      <c r="AD21" s="97" t="str">
        <f>IF('Социально-коммуникативное разви'!N21="","",IF('Социально-коммуникативное разви'!Q21="","",IF('Социально-коммуникативное разви'!E21="","",IF('Социально-коммуникативное разви'!F21="","",IF('Физическое развитие'!E21="","",('Социально-коммуникативное разви'!N21+'Социально-коммуникативное разви'!Q21+'Социально-коммуникативное разви'!E21+'Социально-коммуникативное разви'!F21+'Физическое развитие'!E21)/5)))))</f>
        <v/>
      </c>
      <c r="AE21" s="97" t="str">
        <f t="shared" si="3"/>
        <v/>
      </c>
      <c r="AF21" s="97"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AG21" s="97" t="str">
        <f>IF('Речевое развитие'!F21="","",IF('Речевое развитие'!F21&gt;1.5,"сформирован",IF('Речевое развитие'!F21&lt;0.5,"не сформирован", "в стадии формирования")))</f>
        <v/>
      </c>
      <c r="AH21" s="97" t="str">
        <f>IF('Речевое развитие'!J21="","",IF('Речевое развитие'!J21&gt;1.5,"сформирован",IF('Речевое развитие'!J21&lt;0.5,"не сформирован", "в стадии формирования")))</f>
        <v/>
      </c>
      <c r="AI21" s="97" t="str">
        <f>IF('Художественно-эстетическое разв'!K22="","",IF('Художественно-эстетическое разв'!K22&gt;1.5,"сформирован",IF('Художественно-эстетическое разв'!K22&lt;0.5,"не сформирован", "в стадии формирования")))</f>
        <v/>
      </c>
      <c r="AJ21" s="97" t="str">
        <f>IF('Художественно-эстетическое разв'!L22="","",IF('Художественно-эстетическое разв'!L22&gt;1.5,"сформирован",IF('Художественно-эстетическое разв'!L22&lt;0.5,"не сформирован", "в стадии формирования")))</f>
        <v/>
      </c>
      <c r="AK21" s="97"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L21" s="97"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AM21" s="222" t="str">
        <f>IF('Речевое развитие'!F21="","",IF('Речевое развитие'!J21="","",IF('Художественно-эстетическое разв'!K22="","",IF('Художественно-эстетическое разв'!L22="","",IF('Социально-коммуникативное разви'!J21="","",IF('Художественно-эстетическое разв'!J22="","",('Речевое развитие'!F21+'Речевое развитие'!J21+'Художественно-эстетическое разв'!K22+'Художественно-эстетическое разв'!L22+'Социально-коммуникативное разви'!J21+'Художественно-эстетическое разв'!J22)/6))))))</f>
        <v/>
      </c>
      <c r="AN21" s="97" t="str">
        <f t="shared" si="4"/>
        <v/>
      </c>
      <c r="AO21" s="97" t="str">
        <f>IF('Физическое развитие'!J21="","",IF('Физическое развитие'!J21&gt;1.5,"сформирован",IF('Физическое развитие'!J21&lt;0.5,"не сформирован", "в стадии формирования")))</f>
        <v/>
      </c>
      <c r="AP21" s="97" t="str">
        <f>IF('Физическое развитие'!I21="","",IF('Физическое развитие'!I21&gt;1.5,"сформирован",IF('Физическое развитие'!I21&lt;0.5,"не сформирован", "в стадии формирования")))</f>
        <v/>
      </c>
      <c r="AQ21" s="97" t="str">
        <f>IF('Физическое развитие'!H21="","",IF('Физическое развитие'!H21&gt;1.5,"сформирован",IF('Физическое развитие'!H21&lt;0.5,"не сформирован", "в стадии формирования")))</f>
        <v/>
      </c>
      <c r="AR21" s="97" t="str">
        <f>IF('Физическое развитие'!G21="","",IF('Физическое развитие'!G21&gt;1.5,"сформирован",IF('Физическое развитие'!G21&lt;0.5,"не сформирован", "в стадии формирования")))</f>
        <v/>
      </c>
      <c r="AS21" s="97" t="str">
        <f>IF('Физическое развитие'!D21="","",IF('Физическое развитие'!D21&gt;1.5,"сформирован",IF('Физическое развитие'!D21&lt;0.5,"не сформирован", "в стадии формирования")))</f>
        <v/>
      </c>
      <c r="AT21" s="97" t="str">
        <f>IF('Физическое развитие'!J21="","",IF('Физическое развитие'!I21="","",IF('Физическое развитие'!H21="","",IF('Физическое развитие'!G21="","",IF('Физическое развитие'!D21="","",('Физическое развитие'!J21+'Физическое развитие'!I21+'Физическое развитие'!H21+'Физическое развитие'!G21+'Физическое развитие'!D21)/5)))))</f>
        <v/>
      </c>
      <c r="AU21" s="97" t="str">
        <f t="shared" si="5"/>
        <v/>
      </c>
    </row>
    <row r="22" spans="1:47">
      <c r="A22" s="97">
        <f>список!A20</f>
        <v>19</v>
      </c>
      <c r="B22" s="97" t="str">
        <f>IF(список!B20="","",список!B20)</f>
        <v/>
      </c>
      <c r="C22" s="97" t="str">
        <f>IF(список!C20="","",список!C20)</f>
        <v/>
      </c>
      <c r="D22" s="97"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E22" s="97" t="str">
        <f>IF('Социально-коммуникативное разви'!I22="","",IF('Социально-коммуникативное разви'!I22&gt;1.5,"сформирован",IF('Социально-коммуникативное разви'!I22&lt;0.5,"не сформирован","в стадии формирования")))</f>
        <v/>
      </c>
      <c r="F22" s="97" t="str">
        <f>IF('познавательное развитие'!M23="","",IF('познавательное развитие'!M23&gt;1.5,"сформирован",IF('познавательное развитие'!M23&lt;0.5,"не сформирован", "в стадии формирования")))</f>
        <v/>
      </c>
      <c r="G22" s="97" t="str">
        <f>IF('познавательное развитие'!K23="","",IF('познавательное развитие'!K23&gt;1.5,"сформирован",IF('познавательное развитие'!K23&lt;0.5,"не сформирован", "в стадии формирования")))</f>
        <v/>
      </c>
      <c r="H22" s="222" t="str">
        <f>IF('Социально-коммуникативное разви'!G22="","",IF('Социально-коммуникативное разви'!I22="","",IF('познавательное развитие'!M23="","",IF('познавательное развитие'!K23="","",('Социально-коммуникативное разви'!G22+'Социально-коммуникативное разви'!I22+'познавательное развитие'!M23+'познавательное развитие'!K23)/4))))</f>
        <v/>
      </c>
      <c r="I22" s="97" t="str">
        <f t="shared" si="0"/>
        <v/>
      </c>
      <c r="J22" s="97" t="str">
        <f>IF('познавательное развитие'!E23="","",IF('познавательное развитие'!E23&gt;1.5,"сформирован",IF('познавательное развитие'!E23&lt;0.5,"не сформирован", "в стадии формирования")))</f>
        <v/>
      </c>
      <c r="K22" s="97" t="str">
        <f>IF('познавательное развитие'!F23="","",IF('познавательное развитие'!F23&gt;1.5,"сформирован",IF('познавательное развитие'!F23&lt;0.5,"не сформирован", "в стадии формирования")))</f>
        <v/>
      </c>
      <c r="L22" s="97" t="str">
        <f>IF('познавательное развитие'!L23="","",IF('познавательное развитие'!L23&gt;1.5,"сформирован",IF('познавательное развитие'!L23&lt;0.5,"не сформирован", "в стадии формирования")))</f>
        <v/>
      </c>
      <c r="M22" s="97" t="str">
        <f>IF('Физическое развитие'!N22="","",IF('Физическое развитие'!N22&gt;1.5,"сформирован",IF('Физическое развитие'!N22&lt;0.5,"не сформирован", "в стадии формирования")))</f>
        <v/>
      </c>
      <c r="N22" s="97" t="str">
        <f>IF('Физическое развитие'!O22="","",IF('Физическое развитие'!O22&gt;1.5,"сформирован",IF('Физическое развитие'!O22&lt;0.5,"не сформирован", "в стадии формирования")))</f>
        <v/>
      </c>
      <c r="O22" s="97"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P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Q22" s="97" t="str">
        <f>IF('Физическое развитие'!M22="","",IF('Физическое развитие'!M22&gt;1.5,"сформирован",IF('Физическое развитие'!M22&lt;0.5,"не сформирован", "в стадии формирования")))</f>
        <v/>
      </c>
      <c r="R22" s="222" t="str">
        <f>IF('познавательное развитие'!E23="","",IF('познавательное развитие'!F23="","",IF('познавательное развитие'!L23="","",IF('Физическое развитие'!N22="","",IF('Физическое развитие'!O22="","",IF('Социально-коммуникативное разви'!M22="","",IF('Социально-коммуникативное разви'!Q22="","",IF('Физическое развитие'!M22="","",('познавательное развитие'!E23+'познавательное развитие'!F23+'познавательное развитие'!L23+'Физическое развитие'!N22+'Физическое развитие'!O22+'Социально-коммуникативное разви'!M22+'Социально-коммуникативное разви'!Q22+'Физическое развитие'!M22)/8))))))))</f>
        <v/>
      </c>
      <c r="S22" s="97" t="str">
        <f t="shared" si="1"/>
        <v/>
      </c>
      <c r="T22" s="97"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U22" s="97" t="str">
        <f>IF('Речевое развитие'!D22="","",IF('Речевое развитие'!D22&gt;1.5,"сформирован",IF('Речевое развитие'!D22&lt;0.5,"не сформирован", "в стадии формирования")))</f>
        <v/>
      </c>
      <c r="V22" s="97" t="str">
        <f>IF('Речевое развитие'!E22="","",IF('Речевое развитие'!E22&gt;1.5,"сформирован",IF('Речевое развитие'!E22&lt;0.5,"не сформирован", "в стадии формирования")))</f>
        <v/>
      </c>
      <c r="W22" s="222" t="str">
        <f>IF('Социально-коммуникативное разви'!H22="","",IF('Речевое развитие'!D22="","",IF('Речевое развитие'!E22="","",('Социально-коммуникативное разви'!H22+'Речевое развитие'!D22+'Речевое развитие'!E22)/3)))</f>
        <v/>
      </c>
      <c r="X22" s="97" t="str">
        <f t="shared" si="2"/>
        <v/>
      </c>
      <c r="Y22" s="97"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Z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AA22" s="97"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AB22" s="97"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AC22" s="97" t="str">
        <f>IF('Физическое развитие'!E22="","",IF('Физическое развитие'!E22&gt;1.5,"сформирован",IF('Физическое развитие'!E22&lt;0.5,"не сформирован", "в стадии формирования")))</f>
        <v/>
      </c>
      <c r="AD22" s="97" t="str">
        <f>IF('Социально-коммуникативное разви'!N22="","",IF('Социально-коммуникативное разви'!Q22="","",IF('Социально-коммуникативное разви'!E22="","",IF('Социально-коммуникативное разви'!F22="","",IF('Физическое развитие'!E22="","",('Социально-коммуникативное разви'!N22+'Социально-коммуникативное разви'!Q22+'Социально-коммуникативное разви'!E22+'Социально-коммуникативное разви'!F22+'Физическое развитие'!E22)/5)))))</f>
        <v/>
      </c>
      <c r="AE22" s="97" t="str">
        <f t="shared" si="3"/>
        <v/>
      </c>
      <c r="AF22" s="97"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AG22" s="97" t="str">
        <f>IF('Речевое развитие'!F22="","",IF('Речевое развитие'!F22&gt;1.5,"сформирован",IF('Речевое развитие'!F22&lt;0.5,"не сформирован", "в стадии формирования")))</f>
        <v/>
      </c>
      <c r="AH22" s="97" t="str">
        <f>IF('Речевое развитие'!J22="","",IF('Речевое развитие'!J22&gt;1.5,"сформирован",IF('Речевое развитие'!J22&lt;0.5,"не сформирован", "в стадии формирования")))</f>
        <v/>
      </c>
      <c r="AI22" s="97" t="str">
        <f>IF('Художественно-эстетическое разв'!K23="","",IF('Художественно-эстетическое разв'!K23&gt;1.5,"сформирован",IF('Художественно-эстетическое разв'!K23&lt;0.5,"не сформирован", "в стадии формирования")))</f>
        <v/>
      </c>
      <c r="AJ22" s="97" t="str">
        <f>IF('Художественно-эстетическое разв'!L23="","",IF('Художественно-эстетическое разв'!L23&gt;1.5,"сформирован",IF('Художественно-эстетическое разв'!L23&lt;0.5,"не сформирован", "в стадии формирования")))</f>
        <v/>
      </c>
      <c r="AK22" s="97"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L22" s="97"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AM22" s="222" t="str">
        <f>IF('Речевое развитие'!F22="","",IF('Речевое развитие'!J22="","",IF('Художественно-эстетическое разв'!K23="","",IF('Художественно-эстетическое разв'!L23="","",IF('Социально-коммуникативное разви'!J22="","",IF('Художественно-эстетическое разв'!J23="","",('Речевое развитие'!F22+'Речевое развитие'!J22+'Художественно-эстетическое разв'!K23+'Художественно-эстетическое разв'!L23+'Социально-коммуникативное разви'!J22+'Художественно-эстетическое разв'!J23)/6))))))</f>
        <v/>
      </c>
      <c r="AN22" s="97" t="str">
        <f t="shared" si="4"/>
        <v/>
      </c>
      <c r="AO22" s="97" t="str">
        <f>IF('Физическое развитие'!J22="","",IF('Физическое развитие'!J22&gt;1.5,"сформирован",IF('Физическое развитие'!J22&lt;0.5,"не сформирован", "в стадии формирования")))</f>
        <v/>
      </c>
      <c r="AP22" s="97" t="str">
        <f>IF('Физическое развитие'!I22="","",IF('Физическое развитие'!I22&gt;1.5,"сформирован",IF('Физическое развитие'!I22&lt;0.5,"не сформирован", "в стадии формирования")))</f>
        <v/>
      </c>
      <c r="AQ22" s="97" t="str">
        <f>IF('Физическое развитие'!H22="","",IF('Физическое развитие'!H22&gt;1.5,"сформирован",IF('Физическое развитие'!H22&lt;0.5,"не сформирован", "в стадии формирования")))</f>
        <v/>
      </c>
      <c r="AR22" s="97" t="str">
        <f>IF('Физическое развитие'!G22="","",IF('Физическое развитие'!G22&gt;1.5,"сформирован",IF('Физическое развитие'!G22&lt;0.5,"не сформирован", "в стадии формирования")))</f>
        <v/>
      </c>
      <c r="AS22" s="97" t="str">
        <f>IF('Физическое развитие'!D22="","",IF('Физическое развитие'!D22&gt;1.5,"сформирован",IF('Физическое развитие'!D22&lt;0.5,"не сформирован", "в стадии формирования")))</f>
        <v/>
      </c>
      <c r="AT22" s="97" t="str">
        <f>IF('Физическое развитие'!J22="","",IF('Физическое развитие'!I22="","",IF('Физическое развитие'!H22="","",IF('Физическое развитие'!G22="","",IF('Физическое развитие'!D22="","",('Физическое развитие'!J22+'Физическое развитие'!I22+'Физическое развитие'!H22+'Физическое развитие'!G22+'Физическое развитие'!D22)/5)))))</f>
        <v/>
      </c>
      <c r="AU22" s="97" t="str">
        <f t="shared" si="5"/>
        <v/>
      </c>
    </row>
    <row r="23" spans="1:47">
      <c r="A23" s="97">
        <f>список!A21</f>
        <v>20</v>
      </c>
      <c r="B23" s="97" t="str">
        <f>IF(список!B21="","",список!B21)</f>
        <v/>
      </c>
      <c r="C23" s="97" t="str">
        <f>IF(список!C21="","",список!C21)</f>
        <v/>
      </c>
      <c r="D23" s="97"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E23" s="97" t="str">
        <f>IF('Социально-коммуникативное разви'!I23="","",IF('Социально-коммуникативное разви'!I23&gt;1.5,"сформирован",IF('Социально-коммуникативное разви'!I23&lt;0.5,"не сформирован","в стадии формирования")))</f>
        <v/>
      </c>
      <c r="F23" s="97" t="str">
        <f>IF('познавательное развитие'!M24="","",IF('познавательное развитие'!M24&gt;1.5,"сформирован",IF('познавательное развитие'!M24&lt;0.5,"не сформирован", "в стадии формирования")))</f>
        <v/>
      </c>
      <c r="G23" s="97" t="str">
        <f>IF('познавательное развитие'!K24="","",IF('познавательное развитие'!K24&gt;1.5,"сформирован",IF('познавательное развитие'!K24&lt;0.5,"не сформирован", "в стадии формирования")))</f>
        <v/>
      </c>
      <c r="H23" s="222" t="str">
        <f>IF('Социально-коммуникативное разви'!G23="","",IF('Социально-коммуникативное разви'!I23="","",IF('познавательное развитие'!M24="","",IF('познавательное развитие'!K24="","",('Социально-коммуникативное разви'!G23+'Социально-коммуникативное разви'!I23+'познавательное развитие'!M24+'познавательное развитие'!K24)/4))))</f>
        <v/>
      </c>
      <c r="I23" s="97" t="str">
        <f t="shared" si="0"/>
        <v/>
      </c>
      <c r="J23" s="97" t="str">
        <f>IF('познавательное развитие'!E24="","",IF('познавательное развитие'!E24&gt;1.5,"сформирован",IF('познавательное развитие'!E24&lt;0.5,"не сформирован", "в стадии формирования")))</f>
        <v/>
      </c>
      <c r="K23" s="97" t="str">
        <f>IF('познавательное развитие'!F24="","",IF('познавательное развитие'!F24&gt;1.5,"сформирован",IF('познавательное развитие'!F24&lt;0.5,"не сформирован", "в стадии формирования")))</f>
        <v/>
      </c>
      <c r="L23" s="97" t="str">
        <f>IF('познавательное развитие'!L24="","",IF('познавательное развитие'!L24&gt;1.5,"сформирован",IF('познавательное развитие'!L24&lt;0.5,"не сформирован", "в стадии формирования")))</f>
        <v/>
      </c>
      <c r="M23" s="97" t="str">
        <f>IF('Физическое развитие'!N23="","",IF('Физическое развитие'!N23&gt;1.5,"сформирован",IF('Физическое развитие'!N23&lt;0.5,"не сформирован", "в стадии формирования")))</f>
        <v/>
      </c>
      <c r="N23" s="97" t="str">
        <f>IF('Физическое развитие'!O23="","",IF('Физическое развитие'!O23&gt;1.5,"сформирован",IF('Физическое развитие'!O23&lt;0.5,"не сформирован", "в стадии формирования")))</f>
        <v/>
      </c>
      <c r="O23" s="97"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P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Q23" s="97" t="str">
        <f>IF('Физическое развитие'!M23="","",IF('Физическое развитие'!M23&gt;1.5,"сформирован",IF('Физическое развитие'!M23&lt;0.5,"не сформирован", "в стадии формирования")))</f>
        <v/>
      </c>
      <c r="R23" s="222" t="str">
        <f>IF('познавательное развитие'!E24="","",IF('познавательное развитие'!F24="","",IF('познавательное развитие'!L24="","",IF('Физическое развитие'!N23="","",IF('Физическое развитие'!O23="","",IF('Социально-коммуникативное разви'!M23="","",IF('Социально-коммуникативное разви'!Q23="","",IF('Физическое развитие'!M23="","",('познавательное развитие'!E24+'познавательное развитие'!F24+'познавательное развитие'!L24+'Физическое развитие'!N23+'Физическое развитие'!O23+'Социально-коммуникативное разви'!M23+'Социально-коммуникативное разви'!Q23+'Физическое развитие'!M23)/8))))))))</f>
        <v/>
      </c>
      <c r="S23" s="97" t="str">
        <f t="shared" si="1"/>
        <v/>
      </c>
      <c r="T23" s="97"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U23" s="97" t="str">
        <f>IF('Речевое развитие'!D23="","",IF('Речевое развитие'!D23&gt;1.5,"сформирован",IF('Речевое развитие'!D23&lt;0.5,"не сформирован", "в стадии формирования")))</f>
        <v/>
      </c>
      <c r="V23" s="97" t="str">
        <f>IF('Речевое развитие'!E23="","",IF('Речевое развитие'!E23&gt;1.5,"сформирован",IF('Речевое развитие'!E23&lt;0.5,"не сформирован", "в стадии формирования")))</f>
        <v/>
      </c>
      <c r="W23" s="222" t="str">
        <f>IF('Социально-коммуникативное разви'!H23="","",IF('Речевое развитие'!D23="","",IF('Речевое развитие'!E23="","",('Социально-коммуникативное разви'!H23+'Речевое развитие'!D23+'Речевое развитие'!E23)/3)))</f>
        <v/>
      </c>
      <c r="X23" s="97" t="str">
        <f t="shared" si="2"/>
        <v/>
      </c>
      <c r="Y23" s="97"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Z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AA23" s="97"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AB23" s="97"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AC23" s="97" t="str">
        <f>IF('Физическое развитие'!E23="","",IF('Физическое развитие'!E23&gt;1.5,"сформирован",IF('Физическое развитие'!E23&lt;0.5,"не сформирован", "в стадии формирования")))</f>
        <v/>
      </c>
      <c r="AD23" s="97" t="str">
        <f>IF('Социально-коммуникативное разви'!N23="","",IF('Социально-коммуникативное разви'!Q23="","",IF('Социально-коммуникативное разви'!E23="","",IF('Социально-коммуникативное разви'!F23="","",IF('Физическое развитие'!E23="","",('Социально-коммуникативное разви'!N23+'Социально-коммуникативное разви'!Q23+'Социально-коммуникативное разви'!E23+'Социально-коммуникативное разви'!F23+'Физическое развитие'!E23)/5)))))</f>
        <v/>
      </c>
      <c r="AE23" s="97" t="str">
        <f t="shared" si="3"/>
        <v/>
      </c>
      <c r="AF23" s="97"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AG23" s="97" t="str">
        <f>IF('Речевое развитие'!F23="","",IF('Речевое развитие'!F23&gt;1.5,"сформирован",IF('Речевое развитие'!F23&lt;0.5,"не сформирован", "в стадии формирования")))</f>
        <v/>
      </c>
      <c r="AH23" s="97" t="str">
        <f>IF('Речевое развитие'!J23="","",IF('Речевое развитие'!J23&gt;1.5,"сформирован",IF('Речевое развитие'!J23&lt;0.5,"не сформирован", "в стадии формирования")))</f>
        <v/>
      </c>
      <c r="AI23" s="97" t="str">
        <f>IF('Художественно-эстетическое разв'!K24="","",IF('Художественно-эстетическое разв'!K24&gt;1.5,"сформирован",IF('Художественно-эстетическое разв'!K24&lt;0.5,"не сформирован", "в стадии формирования")))</f>
        <v/>
      </c>
      <c r="AJ23" s="97" t="str">
        <f>IF('Художественно-эстетическое разв'!L24="","",IF('Художественно-эстетическое разв'!L24&gt;1.5,"сформирован",IF('Художественно-эстетическое разв'!L24&lt;0.5,"не сформирован", "в стадии формирования")))</f>
        <v/>
      </c>
      <c r="AK23" s="97"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L23" s="97"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AM23" s="222" t="str">
        <f>IF('Речевое развитие'!F23="","",IF('Речевое развитие'!J23="","",IF('Художественно-эстетическое разв'!K24="","",IF('Художественно-эстетическое разв'!L24="","",IF('Социально-коммуникативное разви'!J23="","",IF('Художественно-эстетическое разв'!J24="","",('Речевое развитие'!F23+'Речевое развитие'!J23+'Художественно-эстетическое разв'!K24+'Художественно-эстетическое разв'!L24+'Социально-коммуникативное разви'!J23+'Художественно-эстетическое разв'!J24)/6))))))</f>
        <v/>
      </c>
      <c r="AN23" s="97" t="str">
        <f t="shared" si="4"/>
        <v/>
      </c>
      <c r="AO23" s="97" t="str">
        <f>IF('Физическое развитие'!J23="","",IF('Физическое развитие'!J23&gt;1.5,"сформирован",IF('Физическое развитие'!J23&lt;0.5,"не сформирован", "в стадии формирования")))</f>
        <v/>
      </c>
      <c r="AP23" s="97" t="str">
        <f>IF('Физическое развитие'!I23="","",IF('Физическое развитие'!I23&gt;1.5,"сформирован",IF('Физическое развитие'!I23&lt;0.5,"не сформирован", "в стадии формирования")))</f>
        <v/>
      </c>
      <c r="AQ23" s="97" t="str">
        <f>IF('Физическое развитие'!H23="","",IF('Физическое развитие'!H23&gt;1.5,"сформирован",IF('Физическое развитие'!H23&lt;0.5,"не сформирован", "в стадии формирования")))</f>
        <v/>
      </c>
      <c r="AR23" s="97" t="str">
        <f>IF('Физическое развитие'!G23="","",IF('Физическое развитие'!G23&gt;1.5,"сформирован",IF('Физическое развитие'!G23&lt;0.5,"не сформирован", "в стадии формирования")))</f>
        <v/>
      </c>
      <c r="AS23" s="97" t="str">
        <f>IF('Физическое развитие'!D23="","",IF('Физическое развитие'!D23&gt;1.5,"сформирован",IF('Физическое развитие'!D23&lt;0.5,"не сформирован", "в стадии формирования")))</f>
        <v/>
      </c>
      <c r="AT23" s="97" t="str">
        <f>IF('Физическое развитие'!J23="","",IF('Физическое развитие'!I23="","",IF('Физическое развитие'!H23="","",IF('Физическое развитие'!G23="","",IF('Физическое развитие'!D23="","",('Физическое развитие'!J23+'Физическое развитие'!I23+'Физическое развитие'!H23+'Физическое развитие'!G23+'Физическое развитие'!D23)/5)))))</f>
        <v/>
      </c>
      <c r="AU23" s="97" t="str">
        <f t="shared" si="5"/>
        <v/>
      </c>
    </row>
    <row r="24" spans="1:47">
      <c r="A24" s="97">
        <f>список!A22</f>
        <v>21</v>
      </c>
      <c r="B24" s="97" t="str">
        <f>IF(список!B22="","",список!B22)</f>
        <v/>
      </c>
      <c r="C24" s="97" t="str">
        <f>IF(список!C22="","",список!C22)</f>
        <v/>
      </c>
      <c r="D24" s="97"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E24" s="97" t="str">
        <f>IF('Социально-коммуникативное разви'!I24="","",IF('Социально-коммуникативное разви'!I24&gt;1.5,"сформирован",IF('Социально-коммуникативное разви'!I24&lt;0.5,"не сформирован","в стадии формирования")))</f>
        <v/>
      </c>
      <c r="F24" s="97" t="str">
        <f>IF('познавательное развитие'!M25="","",IF('познавательное развитие'!M25&gt;1.5,"сформирован",IF('познавательное развитие'!M25&lt;0.5,"не сформирован", "в стадии формирования")))</f>
        <v/>
      </c>
      <c r="G24" s="97" t="str">
        <f>IF('познавательное развитие'!K25="","",IF('познавательное развитие'!K25&gt;1.5,"сформирован",IF('познавательное развитие'!K25&lt;0.5,"не сформирован", "в стадии формирования")))</f>
        <v/>
      </c>
      <c r="H24" s="222" t="str">
        <f>IF('Социально-коммуникативное разви'!G24="","",IF('Социально-коммуникативное разви'!I24="","",IF('познавательное развитие'!M25="","",IF('познавательное развитие'!K25="","",('Социально-коммуникативное разви'!G24+'Социально-коммуникативное разви'!I24+'познавательное развитие'!M25+'познавательное развитие'!K25)/4))))</f>
        <v/>
      </c>
      <c r="I24" s="97" t="str">
        <f t="shared" si="0"/>
        <v/>
      </c>
      <c r="J24" s="97" t="str">
        <f>IF('познавательное развитие'!E25="","",IF('познавательное развитие'!E25&gt;1.5,"сформирован",IF('познавательное развитие'!E25&lt;0.5,"не сформирован", "в стадии формирования")))</f>
        <v/>
      </c>
      <c r="K24" s="97" t="str">
        <f>IF('познавательное развитие'!F25="","",IF('познавательное развитие'!F25&gt;1.5,"сформирован",IF('познавательное развитие'!F25&lt;0.5,"не сформирован", "в стадии формирования")))</f>
        <v/>
      </c>
      <c r="L24" s="97" t="str">
        <f>IF('познавательное развитие'!L25="","",IF('познавательное развитие'!L25&gt;1.5,"сформирован",IF('познавательное развитие'!L25&lt;0.5,"не сформирован", "в стадии формирования")))</f>
        <v/>
      </c>
      <c r="M24" s="97" t="str">
        <f>IF('Физическое развитие'!N24="","",IF('Физическое развитие'!N24&gt;1.5,"сформирован",IF('Физическое развитие'!N24&lt;0.5,"не сформирован", "в стадии формирования")))</f>
        <v/>
      </c>
      <c r="N24" s="97" t="str">
        <f>IF('Физическое развитие'!O24="","",IF('Физическое развитие'!O24&gt;1.5,"сформирован",IF('Физическое развитие'!O24&lt;0.5,"не сформирован", "в стадии формирования")))</f>
        <v/>
      </c>
      <c r="O24" s="97"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P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Q24" s="97" t="str">
        <f>IF('Физическое развитие'!M24="","",IF('Физическое развитие'!M24&gt;1.5,"сформирован",IF('Физическое развитие'!M24&lt;0.5,"не сформирован", "в стадии формирования")))</f>
        <v/>
      </c>
      <c r="R24" s="222" t="str">
        <f>IF('познавательное развитие'!E25="","",IF('познавательное развитие'!F25="","",IF('познавательное развитие'!L25="","",IF('Физическое развитие'!N24="","",IF('Физическое развитие'!O24="","",IF('Социально-коммуникативное разви'!M24="","",IF('Социально-коммуникативное разви'!Q24="","",IF('Физическое развитие'!M24="","",('познавательное развитие'!E25+'познавательное развитие'!F25+'познавательное развитие'!L25+'Физическое развитие'!N24+'Физическое развитие'!O24+'Социально-коммуникативное разви'!M24+'Социально-коммуникативное разви'!Q24+'Физическое развитие'!M24)/8))))))))</f>
        <v/>
      </c>
      <c r="S24" s="97" t="str">
        <f t="shared" si="1"/>
        <v/>
      </c>
      <c r="T24" s="97"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U24" s="97" t="str">
        <f>IF('Речевое развитие'!D24="","",IF('Речевое развитие'!D24&gt;1.5,"сформирован",IF('Речевое развитие'!D24&lt;0.5,"не сформирован", "в стадии формирования")))</f>
        <v/>
      </c>
      <c r="V24" s="97" t="str">
        <f>IF('Речевое развитие'!E24="","",IF('Речевое развитие'!E24&gt;1.5,"сформирован",IF('Речевое развитие'!E24&lt;0.5,"не сформирован", "в стадии формирования")))</f>
        <v/>
      </c>
      <c r="W24" s="222" t="str">
        <f>IF('Социально-коммуникативное разви'!H24="","",IF('Речевое развитие'!D24="","",IF('Речевое развитие'!E24="","",('Социально-коммуникативное разви'!H24+'Речевое развитие'!D24+'Речевое развитие'!E24)/3)))</f>
        <v/>
      </c>
      <c r="X24" s="97" t="str">
        <f t="shared" si="2"/>
        <v/>
      </c>
      <c r="Y24" s="97"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Z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AA24" s="97"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AB24" s="97"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AC24" s="97" t="str">
        <f>IF('Физическое развитие'!E24="","",IF('Физическое развитие'!E24&gt;1.5,"сформирован",IF('Физическое развитие'!E24&lt;0.5,"не сформирован", "в стадии формирования")))</f>
        <v/>
      </c>
      <c r="AD24" s="97" t="str">
        <f>IF('Социально-коммуникативное разви'!N24="","",IF('Социально-коммуникативное разви'!Q24="","",IF('Социально-коммуникативное разви'!E24="","",IF('Социально-коммуникативное разви'!F24="","",IF('Физическое развитие'!E24="","",('Социально-коммуникативное разви'!N24+'Социально-коммуникативное разви'!Q24+'Социально-коммуникативное разви'!E24+'Социально-коммуникативное разви'!F24+'Физическое развитие'!E24)/5)))))</f>
        <v/>
      </c>
      <c r="AE24" s="97" t="str">
        <f t="shared" si="3"/>
        <v/>
      </c>
      <c r="AF24" s="97"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AG24" s="97" t="str">
        <f>IF('Речевое развитие'!F24="","",IF('Речевое развитие'!F24&gt;1.5,"сформирован",IF('Речевое развитие'!F24&lt;0.5,"не сформирован", "в стадии формирования")))</f>
        <v/>
      </c>
      <c r="AH24" s="97" t="str">
        <f>IF('Речевое развитие'!J24="","",IF('Речевое развитие'!J24&gt;1.5,"сформирован",IF('Речевое развитие'!J24&lt;0.5,"не сформирован", "в стадии формирования")))</f>
        <v/>
      </c>
      <c r="AI24" s="97" t="str">
        <f>IF('Художественно-эстетическое разв'!K25="","",IF('Художественно-эстетическое разв'!K25&gt;1.5,"сформирован",IF('Художественно-эстетическое разв'!K25&lt;0.5,"не сформирован", "в стадии формирования")))</f>
        <v/>
      </c>
      <c r="AJ24" s="97" t="str">
        <f>IF('Художественно-эстетическое разв'!L25="","",IF('Художественно-эстетическое разв'!L25&gt;1.5,"сформирован",IF('Художественно-эстетическое разв'!L25&lt;0.5,"не сформирован", "в стадии формирования")))</f>
        <v/>
      </c>
      <c r="AK24" s="97"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L24" s="97"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AM24" s="222" t="str">
        <f>IF('Речевое развитие'!F24="","",IF('Речевое развитие'!J24="","",IF('Художественно-эстетическое разв'!K25="","",IF('Художественно-эстетическое разв'!L25="","",IF('Социально-коммуникативное разви'!J24="","",IF('Художественно-эстетическое разв'!J25="","",('Речевое развитие'!F24+'Речевое развитие'!J24+'Художественно-эстетическое разв'!K25+'Художественно-эстетическое разв'!L25+'Социально-коммуникативное разви'!J24+'Художественно-эстетическое разв'!J25)/6))))))</f>
        <v/>
      </c>
      <c r="AN24" s="97" t="str">
        <f t="shared" si="4"/>
        <v/>
      </c>
      <c r="AO24" s="97" t="str">
        <f>IF('Физическое развитие'!J24="","",IF('Физическое развитие'!J24&gt;1.5,"сформирован",IF('Физическое развитие'!J24&lt;0.5,"не сформирован", "в стадии формирования")))</f>
        <v/>
      </c>
      <c r="AP24" s="97" t="str">
        <f>IF('Физическое развитие'!I24="","",IF('Физическое развитие'!I24&gt;1.5,"сформирован",IF('Физическое развитие'!I24&lt;0.5,"не сформирован", "в стадии формирования")))</f>
        <v/>
      </c>
      <c r="AQ24" s="97" t="str">
        <f>IF('Физическое развитие'!H24="","",IF('Физическое развитие'!H24&gt;1.5,"сформирован",IF('Физическое развитие'!H24&lt;0.5,"не сформирован", "в стадии формирования")))</f>
        <v/>
      </c>
      <c r="AR24" s="97" t="str">
        <f>IF('Физическое развитие'!G24="","",IF('Физическое развитие'!G24&gt;1.5,"сформирован",IF('Физическое развитие'!G24&lt;0.5,"не сформирован", "в стадии формирования")))</f>
        <v/>
      </c>
      <c r="AS24" s="97" t="str">
        <f>IF('Физическое развитие'!D24="","",IF('Физическое развитие'!D24&gt;1.5,"сформирован",IF('Физическое развитие'!D24&lt;0.5,"не сформирован", "в стадии формирования")))</f>
        <v/>
      </c>
      <c r="AT24" s="97" t="str">
        <f>IF('Физическое развитие'!J24="","",IF('Физическое развитие'!I24="","",IF('Физическое развитие'!H24="","",IF('Физическое развитие'!G24="","",IF('Физическое развитие'!D24="","",('Физическое развитие'!J24+'Физическое развитие'!I24+'Физическое развитие'!H24+'Физическое развитие'!G24+'Физическое развитие'!D24)/5)))))</f>
        <v/>
      </c>
      <c r="AU24" s="97" t="str">
        <f t="shared" si="5"/>
        <v/>
      </c>
    </row>
    <row r="25" spans="1:47">
      <c r="A25" s="97">
        <f>список!A23</f>
        <v>22</v>
      </c>
      <c r="B25" s="97" t="str">
        <f>IF(список!B23="","",список!B23)</f>
        <v/>
      </c>
      <c r="C25" s="97" t="str">
        <f>IF(список!C23="","",список!C23)</f>
        <v/>
      </c>
      <c r="D25" s="97"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E25" s="97" t="str">
        <f>IF('Социально-коммуникативное разви'!I25="","",IF('Социально-коммуникативное разви'!I25&gt;1.5,"сформирован",IF('Социально-коммуникативное разви'!I25&lt;0.5,"не сформирован","в стадии формирования")))</f>
        <v/>
      </c>
      <c r="F25" s="97" t="str">
        <f>IF('познавательное развитие'!M26="","",IF('познавательное развитие'!M26&gt;1.5,"сформирован",IF('познавательное развитие'!M26&lt;0.5,"не сформирован", "в стадии формирования")))</f>
        <v/>
      </c>
      <c r="G25" s="97" t="str">
        <f>IF('познавательное развитие'!K26="","",IF('познавательное развитие'!K26&gt;1.5,"сформирован",IF('познавательное развитие'!K26&lt;0.5,"не сформирован", "в стадии формирования")))</f>
        <v/>
      </c>
      <c r="H25" s="222" t="str">
        <f>IF('Социально-коммуникативное разви'!G25="","",IF('Социально-коммуникативное разви'!I25="","",IF('познавательное развитие'!M26="","",IF('познавательное развитие'!K26="","",('Социально-коммуникативное разви'!G25+'Социально-коммуникативное разви'!I25+'познавательное развитие'!M26+'познавательное развитие'!K26)/4))))</f>
        <v/>
      </c>
      <c r="I25" s="97" t="str">
        <f t="shared" si="0"/>
        <v/>
      </c>
      <c r="J25" s="97" t="str">
        <f>IF('познавательное развитие'!E26="","",IF('познавательное развитие'!E26&gt;1.5,"сформирован",IF('познавательное развитие'!E26&lt;0.5,"не сформирован", "в стадии формирования")))</f>
        <v/>
      </c>
      <c r="K25" s="97" t="str">
        <f>IF('познавательное развитие'!F26="","",IF('познавательное развитие'!F26&gt;1.5,"сформирован",IF('познавательное развитие'!F26&lt;0.5,"не сформирован", "в стадии формирования")))</f>
        <v/>
      </c>
      <c r="L25" s="97" t="str">
        <f>IF('познавательное развитие'!L26="","",IF('познавательное развитие'!L26&gt;1.5,"сформирован",IF('познавательное развитие'!L26&lt;0.5,"не сформирован", "в стадии формирования")))</f>
        <v/>
      </c>
      <c r="M25" s="97" t="str">
        <f>IF('Физическое развитие'!N25="","",IF('Физическое развитие'!N25&gt;1.5,"сформирован",IF('Физическое развитие'!N25&lt;0.5,"не сформирован", "в стадии формирования")))</f>
        <v/>
      </c>
      <c r="N25" s="97" t="str">
        <f>IF('Физическое развитие'!O25="","",IF('Физическое развитие'!O25&gt;1.5,"сформирован",IF('Физическое развитие'!O25&lt;0.5,"не сформирован", "в стадии формирования")))</f>
        <v/>
      </c>
      <c r="O25" s="97"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P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Q25" s="97" t="str">
        <f>IF('Физическое развитие'!M25="","",IF('Физическое развитие'!M25&gt;1.5,"сформирован",IF('Физическое развитие'!M25&lt;0.5,"не сформирован", "в стадии формирования")))</f>
        <v/>
      </c>
      <c r="R25" s="222" t="str">
        <f>IF('познавательное развитие'!E26="","",IF('познавательное развитие'!F26="","",IF('познавательное развитие'!L26="","",IF('Физическое развитие'!N25="","",IF('Физическое развитие'!O25="","",IF('Социально-коммуникативное разви'!M25="","",IF('Социально-коммуникативное разви'!Q25="","",IF('Физическое развитие'!M25="","",('познавательное развитие'!E26+'познавательное развитие'!F26+'познавательное развитие'!L26+'Физическое развитие'!N25+'Физическое развитие'!O25+'Социально-коммуникативное разви'!M25+'Социально-коммуникативное разви'!Q25+'Физическое развитие'!M25)/8))))))))</f>
        <v/>
      </c>
      <c r="S25" s="97" t="str">
        <f t="shared" si="1"/>
        <v/>
      </c>
      <c r="T25" s="97"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U25" s="97" t="str">
        <f>IF('Речевое развитие'!D25="","",IF('Речевое развитие'!D25&gt;1.5,"сформирован",IF('Речевое развитие'!D25&lt;0.5,"не сформирован", "в стадии формирования")))</f>
        <v/>
      </c>
      <c r="V25" s="97" t="str">
        <f>IF('Речевое развитие'!E25="","",IF('Речевое развитие'!E25&gt;1.5,"сформирован",IF('Речевое развитие'!E25&lt;0.5,"не сформирован", "в стадии формирования")))</f>
        <v/>
      </c>
      <c r="W25" s="222" t="str">
        <f>IF('Социально-коммуникативное разви'!H25="","",IF('Речевое развитие'!D25="","",IF('Речевое развитие'!E25="","",('Социально-коммуникативное разви'!H25+'Речевое развитие'!D25+'Речевое развитие'!E25)/3)))</f>
        <v/>
      </c>
      <c r="X25" s="97" t="str">
        <f t="shared" si="2"/>
        <v/>
      </c>
      <c r="Y25" s="97"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Z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AA25" s="97"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AB25" s="97"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AC25" s="97" t="str">
        <f>IF('Физическое развитие'!E25="","",IF('Физическое развитие'!E25&gt;1.5,"сформирован",IF('Физическое развитие'!E25&lt;0.5,"не сформирован", "в стадии формирования")))</f>
        <v/>
      </c>
      <c r="AD25" s="97" t="str">
        <f>IF('Социально-коммуникативное разви'!N25="","",IF('Социально-коммуникативное разви'!Q25="","",IF('Социально-коммуникативное разви'!E25="","",IF('Социально-коммуникативное разви'!F25="","",IF('Физическое развитие'!E25="","",('Социально-коммуникативное разви'!N25+'Социально-коммуникативное разви'!Q25+'Социально-коммуникативное разви'!E25+'Социально-коммуникативное разви'!F25+'Физическое развитие'!E25)/5)))))</f>
        <v/>
      </c>
      <c r="AE25" s="97" t="str">
        <f t="shared" si="3"/>
        <v/>
      </c>
      <c r="AF25" s="97"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AG25" s="97" t="str">
        <f>IF('Речевое развитие'!F25="","",IF('Речевое развитие'!F25&gt;1.5,"сформирован",IF('Речевое развитие'!F25&lt;0.5,"не сформирован", "в стадии формирования")))</f>
        <v/>
      </c>
      <c r="AH25" s="97" t="str">
        <f>IF('Речевое развитие'!J25="","",IF('Речевое развитие'!J25&gt;1.5,"сформирован",IF('Речевое развитие'!J25&lt;0.5,"не сформирован", "в стадии формирования")))</f>
        <v/>
      </c>
      <c r="AI25" s="97" t="str">
        <f>IF('Художественно-эстетическое разв'!K26="","",IF('Художественно-эстетическое разв'!K26&gt;1.5,"сформирован",IF('Художественно-эстетическое разв'!K26&lt;0.5,"не сформирован", "в стадии формирования")))</f>
        <v/>
      </c>
      <c r="AJ25" s="97" t="str">
        <f>IF('Художественно-эстетическое разв'!L26="","",IF('Художественно-эстетическое разв'!L26&gt;1.5,"сформирован",IF('Художественно-эстетическое разв'!L26&lt;0.5,"не сформирован", "в стадии формирования")))</f>
        <v/>
      </c>
      <c r="AK25" s="97"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L25" s="97"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AM25" s="222" t="str">
        <f>IF('Речевое развитие'!F25="","",IF('Речевое развитие'!J25="","",IF('Художественно-эстетическое разв'!K26="","",IF('Художественно-эстетическое разв'!L26="","",IF('Социально-коммуникативное разви'!J25="","",IF('Художественно-эстетическое разв'!J26="","",('Речевое развитие'!F25+'Речевое развитие'!J25+'Художественно-эстетическое разв'!K26+'Художественно-эстетическое разв'!L26+'Социально-коммуникативное разви'!J25+'Художественно-эстетическое разв'!J26)/6))))))</f>
        <v/>
      </c>
      <c r="AN25" s="97" t="str">
        <f t="shared" si="4"/>
        <v/>
      </c>
      <c r="AO25" s="97" t="str">
        <f>IF('Физическое развитие'!J25="","",IF('Физическое развитие'!J25&gt;1.5,"сформирован",IF('Физическое развитие'!J25&lt;0.5,"не сформирован", "в стадии формирования")))</f>
        <v/>
      </c>
      <c r="AP25" s="97" t="str">
        <f>IF('Физическое развитие'!I25="","",IF('Физическое развитие'!I25&gt;1.5,"сформирован",IF('Физическое развитие'!I25&lt;0.5,"не сформирован", "в стадии формирования")))</f>
        <v/>
      </c>
      <c r="AQ25" s="97" t="str">
        <f>IF('Физическое развитие'!H25="","",IF('Физическое развитие'!H25&gt;1.5,"сформирован",IF('Физическое развитие'!H25&lt;0.5,"не сформирован", "в стадии формирования")))</f>
        <v/>
      </c>
      <c r="AR25" s="97" t="str">
        <f>IF('Физическое развитие'!G25="","",IF('Физическое развитие'!G25&gt;1.5,"сформирован",IF('Физическое развитие'!G25&lt;0.5,"не сформирован", "в стадии формирования")))</f>
        <v/>
      </c>
      <c r="AS25" s="97" t="str">
        <f>IF('Физическое развитие'!D25="","",IF('Физическое развитие'!D25&gt;1.5,"сформирован",IF('Физическое развитие'!D25&lt;0.5,"не сформирован", "в стадии формирования")))</f>
        <v/>
      </c>
      <c r="AT25" s="97" t="str">
        <f>IF('Физическое развитие'!J25="","",IF('Физическое развитие'!I25="","",IF('Физическое развитие'!H25="","",IF('Физическое развитие'!G25="","",IF('Физическое развитие'!D25="","",('Физическое развитие'!J25+'Физическое развитие'!I25+'Физическое развитие'!H25+'Физическое развитие'!G25+'Физическое развитие'!D25)/5)))))</f>
        <v/>
      </c>
      <c r="AU25" s="97" t="str">
        <f t="shared" si="5"/>
        <v/>
      </c>
    </row>
    <row r="26" spans="1:47">
      <c r="A26" s="97">
        <f>список!A24</f>
        <v>23</v>
      </c>
      <c r="B26" s="97" t="str">
        <f>IF(список!B24="","",список!B24)</f>
        <v/>
      </c>
      <c r="C26" s="97" t="str">
        <f>IF(список!C24="","",список!C24)</f>
        <v/>
      </c>
      <c r="D26" s="97"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E26" s="97" t="str">
        <f>IF('Социально-коммуникативное разви'!I26="","",IF('Социально-коммуникативное разви'!I26&gt;1.5,"сформирован",IF('Социально-коммуникативное разви'!I26&lt;0.5,"не сформирован","в стадии формирования")))</f>
        <v/>
      </c>
      <c r="F26" s="97" t="str">
        <f>IF('познавательное развитие'!M27="","",IF('познавательное развитие'!M27&gt;1.5,"сформирован",IF('познавательное развитие'!M27&lt;0.5,"не сформирован", "в стадии формирования")))</f>
        <v/>
      </c>
      <c r="G26" s="97" t="str">
        <f>IF('познавательное развитие'!K27="","",IF('познавательное развитие'!K27&gt;1.5,"сформирован",IF('познавательное развитие'!K27&lt;0.5,"не сформирован", "в стадии формирования")))</f>
        <v/>
      </c>
      <c r="H26" s="222" t="str">
        <f>IF('Социально-коммуникативное разви'!G26="","",IF('Социально-коммуникативное разви'!I26="","",IF('познавательное развитие'!M27="","",IF('познавательное развитие'!K27="","",('Социально-коммуникативное разви'!G26+'Социально-коммуникативное разви'!I26+'познавательное развитие'!M27+'познавательное развитие'!K27)/4))))</f>
        <v/>
      </c>
      <c r="I26" s="97" t="str">
        <f t="shared" si="0"/>
        <v/>
      </c>
      <c r="J26" s="97" t="str">
        <f>IF('познавательное развитие'!E27="","",IF('познавательное развитие'!E27&gt;1.5,"сформирован",IF('познавательное развитие'!E27&lt;0.5,"не сформирован", "в стадии формирования")))</f>
        <v/>
      </c>
      <c r="K26" s="97" t="str">
        <f>IF('познавательное развитие'!F27="","",IF('познавательное развитие'!F27&gt;1.5,"сформирован",IF('познавательное развитие'!F27&lt;0.5,"не сформирован", "в стадии формирования")))</f>
        <v/>
      </c>
      <c r="L26" s="97" t="str">
        <f>IF('познавательное развитие'!L27="","",IF('познавательное развитие'!L27&gt;1.5,"сформирован",IF('познавательное развитие'!L27&lt;0.5,"не сформирован", "в стадии формирования")))</f>
        <v/>
      </c>
      <c r="M26" s="97" t="str">
        <f>IF('Физическое развитие'!N26="","",IF('Физическое развитие'!N26&gt;1.5,"сформирован",IF('Физическое развитие'!N26&lt;0.5,"не сформирован", "в стадии формирования")))</f>
        <v/>
      </c>
      <c r="N26" s="97" t="str">
        <f>IF('Физическое развитие'!O26="","",IF('Физическое развитие'!O26&gt;1.5,"сформирован",IF('Физическое развитие'!O26&lt;0.5,"не сформирован", "в стадии формирования")))</f>
        <v/>
      </c>
      <c r="O26" s="97"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P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Q26" s="97" t="str">
        <f>IF('Физическое развитие'!M26="","",IF('Физическое развитие'!M26&gt;1.5,"сформирован",IF('Физическое развитие'!M26&lt;0.5,"не сформирован", "в стадии формирования")))</f>
        <v/>
      </c>
      <c r="R26" s="222" t="str">
        <f>IF('познавательное развитие'!E27="","",IF('познавательное развитие'!F27="","",IF('познавательное развитие'!L27="","",IF('Физическое развитие'!N26="","",IF('Физическое развитие'!O26="","",IF('Социально-коммуникативное разви'!M26="","",IF('Социально-коммуникативное разви'!Q26="","",IF('Физическое развитие'!M26="","",('познавательное развитие'!E27+'познавательное развитие'!F27+'познавательное развитие'!L27+'Физическое развитие'!N26+'Физическое развитие'!O26+'Социально-коммуникативное разви'!M26+'Социально-коммуникативное разви'!Q26+'Физическое развитие'!M26)/8))))))))</f>
        <v/>
      </c>
      <c r="S26" s="97" t="str">
        <f t="shared" si="1"/>
        <v/>
      </c>
      <c r="T26" s="97"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U26" s="97" t="str">
        <f>IF('Речевое развитие'!D26="","",IF('Речевое развитие'!D26&gt;1.5,"сформирован",IF('Речевое развитие'!D26&lt;0.5,"не сформирован", "в стадии формирования")))</f>
        <v/>
      </c>
      <c r="V26" s="97" t="str">
        <f>IF('Речевое развитие'!E26="","",IF('Речевое развитие'!E26&gt;1.5,"сформирован",IF('Речевое развитие'!E26&lt;0.5,"не сформирован", "в стадии формирования")))</f>
        <v/>
      </c>
      <c r="W26" s="222" t="str">
        <f>IF('Социально-коммуникативное разви'!H26="","",IF('Речевое развитие'!D26="","",IF('Речевое развитие'!E26="","",('Социально-коммуникативное разви'!H26+'Речевое развитие'!D26+'Речевое развитие'!E26)/3)))</f>
        <v/>
      </c>
      <c r="X26" s="97" t="str">
        <f t="shared" si="2"/>
        <v/>
      </c>
      <c r="Y26" s="97"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Z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AA26" s="97"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AB26" s="97"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AC26" s="97" t="str">
        <f>IF('Физическое развитие'!E26="","",IF('Физическое развитие'!E26&gt;1.5,"сформирован",IF('Физическое развитие'!E26&lt;0.5,"не сформирован", "в стадии формирования")))</f>
        <v/>
      </c>
      <c r="AD26" s="97" t="str">
        <f>IF('Социально-коммуникативное разви'!N26="","",IF('Социально-коммуникативное разви'!Q26="","",IF('Социально-коммуникативное разви'!E26="","",IF('Социально-коммуникативное разви'!F26="","",IF('Физическое развитие'!E26="","",('Социально-коммуникативное разви'!N26+'Социально-коммуникативное разви'!Q26+'Социально-коммуникативное разви'!E26+'Социально-коммуникативное разви'!F26+'Физическое развитие'!E26)/5)))))</f>
        <v/>
      </c>
      <c r="AE26" s="97" t="str">
        <f t="shared" si="3"/>
        <v/>
      </c>
      <c r="AF26" s="97"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AG26" s="97" t="str">
        <f>IF('Речевое развитие'!F26="","",IF('Речевое развитие'!F26&gt;1.5,"сформирован",IF('Речевое развитие'!F26&lt;0.5,"не сформирован", "в стадии формирования")))</f>
        <v/>
      </c>
      <c r="AH26" s="97" t="str">
        <f>IF('Речевое развитие'!J26="","",IF('Речевое развитие'!J26&gt;1.5,"сформирован",IF('Речевое развитие'!J26&lt;0.5,"не сформирован", "в стадии формирования")))</f>
        <v/>
      </c>
      <c r="AI26" s="97" t="str">
        <f>IF('Художественно-эстетическое разв'!K27="","",IF('Художественно-эстетическое разв'!K27&gt;1.5,"сформирован",IF('Художественно-эстетическое разв'!K27&lt;0.5,"не сформирован", "в стадии формирования")))</f>
        <v/>
      </c>
      <c r="AJ26" s="97" t="str">
        <f>IF('Художественно-эстетическое разв'!L27="","",IF('Художественно-эстетическое разв'!L27&gt;1.5,"сформирован",IF('Художественно-эстетическое разв'!L27&lt;0.5,"не сформирован", "в стадии формирования")))</f>
        <v/>
      </c>
      <c r="AK26" s="97"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L26" s="97"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AM26" s="222" t="str">
        <f>IF('Речевое развитие'!F26="","",IF('Речевое развитие'!J26="","",IF('Художественно-эстетическое разв'!K27="","",IF('Художественно-эстетическое разв'!L27="","",IF('Социально-коммуникативное разви'!J26="","",IF('Художественно-эстетическое разв'!J27="","",('Речевое развитие'!F26+'Речевое развитие'!J26+'Художественно-эстетическое разв'!K27+'Художественно-эстетическое разв'!L27+'Социально-коммуникативное разви'!J26+'Художественно-эстетическое разв'!J27)/6))))))</f>
        <v/>
      </c>
      <c r="AN26" s="97" t="str">
        <f t="shared" si="4"/>
        <v/>
      </c>
      <c r="AO26" s="97" t="str">
        <f>IF('Физическое развитие'!J26="","",IF('Физическое развитие'!J26&gt;1.5,"сформирован",IF('Физическое развитие'!J26&lt;0.5,"не сформирован", "в стадии формирования")))</f>
        <v/>
      </c>
      <c r="AP26" s="97" t="str">
        <f>IF('Физическое развитие'!I26="","",IF('Физическое развитие'!I26&gt;1.5,"сформирован",IF('Физическое развитие'!I26&lt;0.5,"не сформирован", "в стадии формирования")))</f>
        <v/>
      </c>
      <c r="AQ26" s="97" t="str">
        <f>IF('Физическое развитие'!H26="","",IF('Физическое развитие'!H26&gt;1.5,"сформирован",IF('Физическое развитие'!H26&lt;0.5,"не сформирован", "в стадии формирования")))</f>
        <v/>
      </c>
      <c r="AR26" s="97" t="str">
        <f>IF('Физическое развитие'!G26="","",IF('Физическое развитие'!G26&gt;1.5,"сформирован",IF('Физическое развитие'!G26&lt;0.5,"не сформирован", "в стадии формирования")))</f>
        <v/>
      </c>
      <c r="AS26" s="97" t="str">
        <f>IF('Физическое развитие'!D26="","",IF('Физическое развитие'!D26&gt;1.5,"сформирован",IF('Физическое развитие'!D26&lt;0.5,"не сформирован", "в стадии формирования")))</f>
        <v/>
      </c>
      <c r="AT26" s="97" t="str">
        <f>IF('Физическое развитие'!J26="","",IF('Физическое развитие'!I26="","",IF('Физическое развитие'!H26="","",IF('Физическое развитие'!G26="","",IF('Физическое развитие'!D26="","",('Физическое развитие'!J26+'Физическое развитие'!I26+'Физическое развитие'!H26+'Физическое развитие'!G26+'Физическое развитие'!D26)/5)))))</f>
        <v/>
      </c>
      <c r="AU26" s="97" t="str">
        <f t="shared" si="5"/>
        <v/>
      </c>
    </row>
    <row r="27" spans="1:47">
      <c r="A27" s="97">
        <f>список!A25</f>
        <v>24</v>
      </c>
      <c r="B27" s="97" t="str">
        <f>IF(список!B25="","",список!B25)</f>
        <v/>
      </c>
      <c r="C27" s="97" t="str">
        <f>IF(список!C25="","",список!C25)</f>
        <v/>
      </c>
      <c r="D27" s="97"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E27" s="97" t="str">
        <f>IF('Социально-коммуникативное разви'!I27="","",IF('Социально-коммуникативное разви'!I27&gt;1.5,"сформирован",IF('Социально-коммуникативное разви'!I27&lt;0.5,"не сформирован","в стадии формирования")))</f>
        <v/>
      </c>
      <c r="F27" s="97" t="str">
        <f>IF('познавательное развитие'!M28="","",IF('познавательное развитие'!M28&gt;1.5,"сформирован",IF('познавательное развитие'!M28&lt;0.5,"не сформирован", "в стадии формирования")))</f>
        <v/>
      </c>
      <c r="G27" s="97" t="str">
        <f>IF('познавательное развитие'!K28="","",IF('познавательное развитие'!K28&gt;1.5,"сформирован",IF('познавательное развитие'!K28&lt;0.5,"не сформирован", "в стадии формирования")))</f>
        <v/>
      </c>
      <c r="H27" s="222" t="str">
        <f>IF('Социально-коммуникативное разви'!G27="","",IF('Социально-коммуникативное разви'!I27="","",IF('познавательное развитие'!M28="","",IF('познавательное развитие'!K28="","",('Социально-коммуникативное разви'!G27+'Социально-коммуникативное разви'!I27+'познавательное развитие'!M28+'познавательное развитие'!K28)/4))))</f>
        <v/>
      </c>
      <c r="I27" s="97" t="str">
        <f t="shared" si="0"/>
        <v/>
      </c>
      <c r="J27" s="97" t="str">
        <f>IF('познавательное развитие'!E28="","",IF('познавательное развитие'!E28&gt;1.5,"сформирован",IF('познавательное развитие'!E28&lt;0.5,"не сформирован", "в стадии формирования")))</f>
        <v/>
      </c>
      <c r="K27" s="97" t="str">
        <f>IF('познавательное развитие'!F28="","",IF('познавательное развитие'!F28&gt;1.5,"сформирован",IF('познавательное развитие'!F28&lt;0.5,"не сформирован", "в стадии формирования")))</f>
        <v/>
      </c>
      <c r="L27" s="97" t="str">
        <f>IF('познавательное развитие'!L28="","",IF('познавательное развитие'!L28&gt;1.5,"сформирован",IF('познавательное развитие'!L28&lt;0.5,"не сформирован", "в стадии формирования")))</f>
        <v/>
      </c>
      <c r="M27" s="97" t="str">
        <f>IF('Физическое развитие'!N27="","",IF('Физическое развитие'!N27&gt;1.5,"сформирован",IF('Физическое развитие'!N27&lt;0.5,"не сформирован", "в стадии формирования")))</f>
        <v/>
      </c>
      <c r="N27" s="97" t="str">
        <f>IF('Физическое развитие'!O27="","",IF('Физическое развитие'!O27&gt;1.5,"сформирован",IF('Физическое развитие'!O27&lt;0.5,"не сформирован", "в стадии формирования")))</f>
        <v/>
      </c>
      <c r="O27" s="97"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P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Q27" s="97" t="str">
        <f>IF('Физическое развитие'!M27="","",IF('Физическое развитие'!M27&gt;1.5,"сформирован",IF('Физическое развитие'!M27&lt;0.5,"не сформирован", "в стадии формирования")))</f>
        <v/>
      </c>
      <c r="R27" s="222" t="str">
        <f>IF('познавательное развитие'!E28="","",IF('познавательное развитие'!F28="","",IF('познавательное развитие'!L28="","",IF('Физическое развитие'!N27="","",IF('Физическое развитие'!O27="","",IF('Социально-коммуникативное разви'!M27="","",IF('Социально-коммуникативное разви'!Q27="","",IF('Физическое развитие'!M27="","",('познавательное развитие'!E28+'познавательное развитие'!F28+'познавательное развитие'!L28+'Физическое развитие'!N27+'Физическое развитие'!O27+'Социально-коммуникативное разви'!M27+'Социально-коммуникативное разви'!Q27+'Физическое развитие'!M27)/8))))))))</f>
        <v/>
      </c>
      <c r="S27" s="97" t="str">
        <f t="shared" si="1"/>
        <v/>
      </c>
      <c r="T27" s="97"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U27" s="97" t="str">
        <f>IF('Речевое развитие'!D27="","",IF('Речевое развитие'!D27&gt;1.5,"сформирован",IF('Речевое развитие'!D27&lt;0.5,"не сформирован", "в стадии формирования")))</f>
        <v/>
      </c>
      <c r="V27" s="97" t="str">
        <f>IF('Речевое развитие'!E27="","",IF('Речевое развитие'!E27&gt;1.5,"сформирован",IF('Речевое развитие'!E27&lt;0.5,"не сформирован", "в стадии формирования")))</f>
        <v/>
      </c>
      <c r="W27" s="222" t="str">
        <f>IF('Социально-коммуникативное разви'!H27="","",IF('Речевое развитие'!D27="","",IF('Речевое развитие'!E27="","",('Социально-коммуникативное разви'!H27+'Речевое развитие'!D27+'Речевое развитие'!E27)/3)))</f>
        <v/>
      </c>
      <c r="X27" s="97" t="str">
        <f t="shared" si="2"/>
        <v/>
      </c>
      <c r="Y27" s="97"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Z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AA27" s="97"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AB27" s="97"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AC27" s="97" t="str">
        <f>IF('Физическое развитие'!E27="","",IF('Физическое развитие'!E27&gt;1.5,"сформирован",IF('Физическое развитие'!E27&lt;0.5,"не сформирован", "в стадии формирования")))</f>
        <v/>
      </c>
      <c r="AD27" s="97" t="str">
        <f>IF('Социально-коммуникативное разви'!N27="","",IF('Социально-коммуникативное разви'!Q27="","",IF('Социально-коммуникативное разви'!E27="","",IF('Социально-коммуникативное разви'!F27="","",IF('Физическое развитие'!E27="","",('Социально-коммуникативное разви'!N27+'Социально-коммуникативное разви'!Q27+'Социально-коммуникативное разви'!E27+'Социально-коммуникативное разви'!F27+'Физическое развитие'!E27)/5)))))</f>
        <v/>
      </c>
      <c r="AE27" s="97" t="str">
        <f t="shared" si="3"/>
        <v/>
      </c>
      <c r="AF27" s="97"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AG27" s="97" t="str">
        <f>IF('Речевое развитие'!F27="","",IF('Речевое развитие'!F27&gt;1.5,"сформирован",IF('Речевое развитие'!F27&lt;0.5,"не сформирован", "в стадии формирования")))</f>
        <v/>
      </c>
      <c r="AH27" s="97" t="str">
        <f>IF('Речевое развитие'!J27="","",IF('Речевое развитие'!J27&gt;1.5,"сформирован",IF('Речевое развитие'!J27&lt;0.5,"не сформирован", "в стадии формирования")))</f>
        <v/>
      </c>
      <c r="AI27" s="97" t="str">
        <f>IF('Художественно-эстетическое разв'!K28="","",IF('Художественно-эстетическое разв'!K28&gt;1.5,"сформирован",IF('Художественно-эстетическое разв'!K28&lt;0.5,"не сформирован", "в стадии формирования")))</f>
        <v/>
      </c>
      <c r="AJ27" s="97" t="str">
        <f>IF('Художественно-эстетическое разв'!L28="","",IF('Художественно-эстетическое разв'!L28&gt;1.5,"сформирован",IF('Художественно-эстетическое разв'!L28&lt;0.5,"не сформирован", "в стадии формирования")))</f>
        <v/>
      </c>
      <c r="AK27" s="97"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L27" s="97"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AM27" s="222" t="str">
        <f>IF('Речевое развитие'!F27="","",IF('Речевое развитие'!J27="","",IF('Художественно-эстетическое разв'!K28="","",IF('Художественно-эстетическое разв'!L28="","",IF('Социально-коммуникативное разви'!J27="","",IF('Художественно-эстетическое разв'!J28="","",('Речевое развитие'!F27+'Речевое развитие'!J27+'Художественно-эстетическое разв'!K28+'Художественно-эстетическое разв'!L28+'Социально-коммуникативное разви'!J27+'Художественно-эстетическое разв'!J28)/6))))))</f>
        <v/>
      </c>
      <c r="AN27" s="97" t="str">
        <f t="shared" si="4"/>
        <v/>
      </c>
      <c r="AO27" s="97" t="str">
        <f>IF('Физическое развитие'!J27="","",IF('Физическое развитие'!J27&gt;1.5,"сформирован",IF('Физическое развитие'!J27&lt;0.5,"не сформирован", "в стадии формирования")))</f>
        <v/>
      </c>
      <c r="AP27" s="97" t="str">
        <f>IF('Физическое развитие'!I27="","",IF('Физическое развитие'!I27&gt;1.5,"сформирован",IF('Физическое развитие'!I27&lt;0.5,"не сформирован", "в стадии формирования")))</f>
        <v/>
      </c>
      <c r="AQ27" s="97" t="str">
        <f>IF('Физическое развитие'!H27="","",IF('Физическое развитие'!H27&gt;1.5,"сформирован",IF('Физическое развитие'!H27&lt;0.5,"не сформирован", "в стадии формирования")))</f>
        <v/>
      </c>
      <c r="AR27" s="97" t="str">
        <f>IF('Физическое развитие'!G27="","",IF('Физическое развитие'!G27&gt;1.5,"сформирован",IF('Физическое развитие'!G27&lt;0.5,"не сформирован", "в стадии формирования")))</f>
        <v/>
      </c>
      <c r="AS27" s="97" t="str">
        <f>IF('Физическое развитие'!D27="","",IF('Физическое развитие'!D27&gt;1.5,"сформирован",IF('Физическое развитие'!D27&lt;0.5,"не сформирован", "в стадии формирования")))</f>
        <v/>
      </c>
      <c r="AT27" s="97" t="str">
        <f>IF('Физическое развитие'!J27="","",IF('Физическое развитие'!I27="","",IF('Физическое развитие'!H27="","",IF('Физическое развитие'!G27="","",IF('Физическое развитие'!D27="","",('Физическое развитие'!J27+'Физическое развитие'!I27+'Физическое развитие'!H27+'Физическое развитие'!G27+'Физическое развитие'!D27)/5)))))</f>
        <v/>
      </c>
      <c r="AU27" s="97" t="str">
        <f t="shared" si="5"/>
        <v/>
      </c>
    </row>
    <row r="28" spans="1:47">
      <c r="A28" s="97">
        <f>список!A26</f>
        <v>25</v>
      </c>
      <c r="B28" s="97" t="str">
        <f>IF(список!B26="","",список!B26)</f>
        <v/>
      </c>
      <c r="C28" s="97" t="str">
        <f>IF(список!C26="","",список!C26)</f>
        <v/>
      </c>
      <c r="D28" s="97"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E28" s="97" t="str">
        <f>IF('Социально-коммуникативное разви'!I28="","",IF('Социально-коммуникативное разви'!I28&gt;1.5,"сформирован",IF('Социально-коммуникативное разви'!I28&lt;0.5,"не сформирован","в стадии формирования")))</f>
        <v/>
      </c>
      <c r="F28" s="97" t="str">
        <f>IF('познавательное развитие'!M29="","",IF('познавательное развитие'!M29&gt;1.5,"сформирован",IF('познавательное развитие'!M29&lt;0.5,"не сформирован", "в стадии формирования")))</f>
        <v/>
      </c>
      <c r="G28" s="97" t="str">
        <f>IF('познавательное развитие'!K29="","",IF('познавательное развитие'!K29&gt;1.5,"сформирован",IF('познавательное развитие'!K29&lt;0.5,"не сформирован", "в стадии формирования")))</f>
        <v/>
      </c>
      <c r="H28" s="222" t="str">
        <f>IF('Социально-коммуникативное разви'!G28="","",IF('Социально-коммуникативное разви'!I28="","",IF('познавательное развитие'!M29="","",IF('познавательное развитие'!K29="","",('Социально-коммуникативное разви'!G28+'Социально-коммуникативное разви'!I28+'познавательное развитие'!M29+'познавательное развитие'!K29)/4))))</f>
        <v/>
      </c>
      <c r="I28" s="97" t="str">
        <f t="shared" si="0"/>
        <v/>
      </c>
      <c r="J28" s="97" t="str">
        <f>IF('познавательное развитие'!E29="","",IF('познавательное развитие'!E29&gt;1.5,"сформирован",IF('познавательное развитие'!E29&lt;0.5,"не сформирован", "в стадии формирования")))</f>
        <v/>
      </c>
      <c r="K28" s="97" t="str">
        <f>IF('познавательное развитие'!F29="","",IF('познавательное развитие'!F29&gt;1.5,"сформирован",IF('познавательное развитие'!F29&lt;0.5,"не сформирован", "в стадии формирования")))</f>
        <v/>
      </c>
      <c r="L28" s="97" t="str">
        <f>IF('познавательное развитие'!L29="","",IF('познавательное развитие'!L29&gt;1.5,"сформирован",IF('познавательное развитие'!L29&lt;0.5,"не сформирован", "в стадии формирования")))</f>
        <v/>
      </c>
      <c r="M28" s="97" t="str">
        <f>IF('Физическое развитие'!N28="","",IF('Физическое развитие'!N28&gt;1.5,"сформирован",IF('Физическое развитие'!N28&lt;0.5,"не сформирован", "в стадии формирования")))</f>
        <v/>
      </c>
      <c r="N28" s="97" t="str">
        <f>IF('Физическое развитие'!O28="","",IF('Физическое развитие'!O28&gt;1.5,"сформирован",IF('Физическое развитие'!O28&lt;0.5,"не сформирован", "в стадии формирования")))</f>
        <v/>
      </c>
      <c r="O28" s="97"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P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Q28" s="97" t="str">
        <f>IF('Физическое развитие'!M28="","",IF('Физическое развитие'!M28&gt;1.5,"сформирован",IF('Физическое развитие'!M28&lt;0.5,"не сформирован", "в стадии формирования")))</f>
        <v/>
      </c>
      <c r="R28" s="222" t="str">
        <f>IF('познавательное развитие'!E29="","",IF('познавательное развитие'!F29="","",IF('познавательное развитие'!L29="","",IF('Физическое развитие'!N28="","",IF('Физическое развитие'!O28="","",IF('Социально-коммуникативное разви'!M28="","",IF('Социально-коммуникативное разви'!Q28="","",IF('Физическое развитие'!M28="","",('познавательное развитие'!E29+'познавательное развитие'!F29+'познавательное развитие'!L29+'Физическое развитие'!N28+'Физическое развитие'!O28+'Социально-коммуникативное разви'!M28+'Социально-коммуникативное разви'!Q28+'Физическое развитие'!M28)/8))))))))</f>
        <v/>
      </c>
      <c r="S28" s="97" t="str">
        <f t="shared" si="1"/>
        <v/>
      </c>
      <c r="T28" s="97"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U28" s="97" t="str">
        <f>IF('Речевое развитие'!D28="","",IF('Речевое развитие'!D28&gt;1.5,"сформирован",IF('Речевое развитие'!D28&lt;0.5,"не сформирован", "в стадии формирования")))</f>
        <v/>
      </c>
      <c r="V28" s="97" t="str">
        <f>IF('Речевое развитие'!E28="","",IF('Речевое развитие'!E28&gt;1.5,"сформирован",IF('Речевое развитие'!E28&lt;0.5,"не сформирован", "в стадии формирования")))</f>
        <v/>
      </c>
      <c r="W28" s="222" t="str">
        <f>IF('Социально-коммуникативное разви'!H28="","",IF('Речевое развитие'!D28="","",IF('Речевое развитие'!E28="","",('Социально-коммуникативное разви'!H28+'Речевое развитие'!D28+'Речевое развитие'!E28)/3)))</f>
        <v/>
      </c>
      <c r="X28" s="97" t="str">
        <f t="shared" si="2"/>
        <v/>
      </c>
      <c r="Y28" s="97"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Z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AA28" s="97"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AB28" s="97"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AC28" s="97" t="str">
        <f>IF('Физическое развитие'!E28="","",IF('Физическое развитие'!E28&gt;1.5,"сформирован",IF('Физическое развитие'!E28&lt;0.5,"не сформирован", "в стадии формирования")))</f>
        <v/>
      </c>
      <c r="AD28" s="97" t="str">
        <f>IF('Социально-коммуникативное разви'!N28="","",IF('Социально-коммуникативное разви'!Q28="","",IF('Социально-коммуникативное разви'!E28="","",IF('Социально-коммуникативное разви'!F28="","",IF('Физическое развитие'!E28="","",('Социально-коммуникативное разви'!N28+'Социально-коммуникативное разви'!Q28+'Социально-коммуникативное разви'!E28+'Социально-коммуникативное разви'!F28+'Физическое развитие'!E28)/5)))))</f>
        <v/>
      </c>
      <c r="AE28" s="97" t="str">
        <f t="shared" si="3"/>
        <v/>
      </c>
      <c r="AF28" s="97"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AG28" s="97" t="str">
        <f>IF('Речевое развитие'!F28="","",IF('Речевое развитие'!F28&gt;1.5,"сформирован",IF('Речевое развитие'!F28&lt;0.5,"не сформирован", "в стадии формирования")))</f>
        <v/>
      </c>
      <c r="AH28" s="97" t="str">
        <f>IF('Речевое развитие'!J28="","",IF('Речевое развитие'!J28&gt;1.5,"сформирован",IF('Речевое развитие'!J28&lt;0.5,"не сформирован", "в стадии формирования")))</f>
        <v/>
      </c>
      <c r="AI28" s="97" t="str">
        <f>IF('Художественно-эстетическое разв'!K29="","",IF('Художественно-эстетическое разв'!K29&gt;1.5,"сформирован",IF('Художественно-эстетическое разв'!K29&lt;0.5,"не сформирован", "в стадии формирования")))</f>
        <v/>
      </c>
      <c r="AJ28" s="97" t="str">
        <f>IF('Художественно-эстетическое разв'!L29="","",IF('Художественно-эстетическое разв'!L29&gt;1.5,"сформирован",IF('Художественно-эстетическое разв'!L29&lt;0.5,"не сформирован", "в стадии формирования")))</f>
        <v/>
      </c>
      <c r="AK28" s="97"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L28" s="97"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AM28" s="222" t="str">
        <f>IF('Речевое развитие'!F28="","",IF('Речевое развитие'!J28="","",IF('Художественно-эстетическое разв'!K29="","",IF('Художественно-эстетическое разв'!L29="","",IF('Социально-коммуникативное разви'!J28="","",IF('Художественно-эстетическое разв'!J29="","",('Речевое развитие'!F28+'Речевое развитие'!J28+'Художественно-эстетическое разв'!K29+'Художественно-эстетическое разв'!L29+'Социально-коммуникативное разви'!J28+'Художественно-эстетическое разв'!J29)/6))))))</f>
        <v/>
      </c>
      <c r="AN28" s="97" t="str">
        <f t="shared" si="4"/>
        <v/>
      </c>
      <c r="AO28" s="97" t="str">
        <f>IF('Физическое развитие'!J28="","",IF('Физическое развитие'!J28&gt;1.5,"сформирован",IF('Физическое развитие'!J28&lt;0.5,"не сформирован", "в стадии формирования")))</f>
        <v/>
      </c>
      <c r="AP28" s="97" t="str">
        <f>IF('Физическое развитие'!I28="","",IF('Физическое развитие'!I28&gt;1.5,"сформирован",IF('Физическое развитие'!I28&lt;0.5,"не сформирован", "в стадии формирования")))</f>
        <v/>
      </c>
      <c r="AQ28" s="97" t="str">
        <f>IF('Физическое развитие'!H28="","",IF('Физическое развитие'!H28&gt;1.5,"сформирован",IF('Физическое развитие'!H28&lt;0.5,"не сформирован", "в стадии формирования")))</f>
        <v/>
      </c>
      <c r="AR28" s="97" t="str">
        <f>IF('Физическое развитие'!G28="","",IF('Физическое развитие'!G28&gt;1.5,"сформирован",IF('Физическое развитие'!G28&lt;0.5,"не сформирован", "в стадии формирования")))</f>
        <v/>
      </c>
      <c r="AS28" s="97" t="str">
        <f>IF('Физическое развитие'!D28="","",IF('Физическое развитие'!D28&gt;1.5,"сформирован",IF('Физическое развитие'!D28&lt;0.5,"не сформирован", "в стадии формирования")))</f>
        <v/>
      </c>
      <c r="AT28" s="97" t="str">
        <f>IF('Физическое развитие'!J28="","",IF('Физическое развитие'!I28="","",IF('Физическое развитие'!H28="","",IF('Физическое развитие'!G28="","",IF('Физическое развитие'!D28="","",('Физическое развитие'!J28+'Физическое развитие'!I28+'Физическое развитие'!H28+'Физическое развитие'!G28+'Физическое развитие'!D28)/5)))))</f>
        <v/>
      </c>
      <c r="AU28" s="97" t="str">
        <f t="shared" si="5"/>
        <v/>
      </c>
    </row>
    <row r="29" spans="1:47">
      <c r="A29" s="97">
        <f>список!A27</f>
        <v>26</v>
      </c>
      <c r="B29" s="97" t="str">
        <f>IF(список!B27="","",список!B27)</f>
        <v/>
      </c>
      <c r="C29" s="97" t="str">
        <f>IF(список!C27="","",список!C27)</f>
        <v/>
      </c>
      <c r="D29" s="97"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E29" s="97" t="str">
        <f>IF('Социально-коммуникативное разви'!I29="","",IF('Социально-коммуникативное разви'!I29&gt;1.5,"сформирован",IF('Социально-коммуникативное разви'!I29&lt;0.5,"не сформирован","в стадии формирования")))</f>
        <v/>
      </c>
      <c r="F29" s="97" t="str">
        <f>IF('познавательное развитие'!M30="","",IF('познавательное развитие'!M30&gt;1.5,"сформирован",IF('познавательное развитие'!M30&lt;0.5,"не сформирован", "в стадии формирования")))</f>
        <v/>
      </c>
      <c r="G29" s="97" t="str">
        <f>IF('познавательное развитие'!K30="","",IF('познавательное развитие'!K30&gt;1.5,"сформирован",IF('познавательное развитие'!K30&lt;0.5,"не сформирован", "в стадии формирования")))</f>
        <v/>
      </c>
      <c r="H29" s="222" t="str">
        <f>IF('Социально-коммуникативное разви'!G29="","",IF('Социально-коммуникативное разви'!I29="","",IF('познавательное развитие'!M30="","",IF('познавательное развитие'!K30="","",('Социально-коммуникативное разви'!G29+'Социально-коммуникативное разви'!I29+'познавательное развитие'!M30+'познавательное развитие'!K30)/4))))</f>
        <v/>
      </c>
      <c r="I29" s="97" t="str">
        <f t="shared" si="0"/>
        <v/>
      </c>
      <c r="J29" s="97" t="str">
        <f>IF('познавательное развитие'!E30="","",IF('познавательное развитие'!E30&gt;1.5,"сформирован",IF('познавательное развитие'!E30&lt;0.5,"не сформирован", "в стадии формирования")))</f>
        <v/>
      </c>
      <c r="K29" s="97" t="str">
        <f>IF('познавательное развитие'!F30="","",IF('познавательное развитие'!F30&gt;1.5,"сформирован",IF('познавательное развитие'!F30&lt;0.5,"не сформирован", "в стадии формирования")))</f>
        <v/>
      </c>
      <c r="L29" s="97" t="str">
        <f>IF('познавательное развитие'!L30="","",IF('познавательное развитие'!L30&gt;1.5,"сформирован",IF('познавательное развитие'!L30&lt;0.5,"не сформирован", "в стадии формирования")))</f>
        <v/>
      </c>
      <c r="M29" s="97" t="str">
        <f>IF('Физическое развитие'!N29="","",IF('Физическое развитие'!N29&gt;1.5,"сформирован",IF('Физическое развитие'!N29&lt;0.5,"не сформирован", "в стадии формирования")))</f>
        <v/>
      </c>
      <c r="N29" s="97" t="str">
        <f>IF('Физическое развитие'!O29="","",IF('Физическое развитие'!O29&gt;1.5,"сформирован",IF('Физическое развитие'!O29&lt;0.5,"не сформирован", "в стадии формирования")))</f>
        <v/>
      </c>
      <c r="O29" s="97"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P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Q29" s="97" t="str">
        <f>IF('Физическое развитие'!M29="","",IF('Физическое развитие'!M29&gt;1.5,"сформирован",IF('Физическое развитие'!M29&lt;0.5,"не сформирован", "в стадии формирования")))</f>
        <v/>
      </c>
      <c r="R29" s="222" t="str">
        <f>IF('познавательное развитие'!E30="","",IF('познавательное развитие'!F30="","",IF('познавательное развитие'!L30="","",IF('Физическое развитие'!N29="","",IF('Физическое развитие'!O29="","",IF('Социально-коммуникативное разви'!M29="","",IF('Социально-коммуникативное разви'!Q29="","",IF('Физическое развитие'!M29="","",('познавательное развитие'!E30+'познавательное развитие'!F30+'познавательное развитие'!L30+'Физическое развитие'!N29+'Физическое развитие'!O29+'Социально-коммуникативное разви'!M29+'Социально-коммуникативное разви'!Q29+'Физическое развитие'!M29)/8))))))))</f>
        <v/>
      </c>
      <c r="S29" s="97" t="str">
        <f t="shared" si="1"/>
        <v/>
      </c>
      <c r="T29" s="97"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U29" s="97" t="str">
        <f>IF('Речевое развитие'!D29="","",IF('Речевое развитие'!D29&gt;1.5,"сформирован",IF('Речевое развитие'!D29&lt;0.5,"не сформирован", "в стадии формирования")))</f>
        <v/>
      </c>
      <c r="V29" s="97" t="str">
        <f>IF('Речевое развитие'!E29="","",IF('Речевое развитие'!E29&gt;1.5,"сформирован",IF('Речевое развитие'!E29&lt;0.5,"не сформирован", "в стадии формирования")))</f>
        <v/>
      </c>
      <c r="W29" s="222" t="str">
        <f>IF('Социально-коммуникативное разви'!H29="","",IF('Речевое развитие'!D29="","",IF('Речевое развитие'!E29="","",('Социально-коммуникативное разви'!H29+'Речевое развитие'!D29+'Речевое развитие'!E29)/3)))</f>
        <v/>
      </c>
      <c r="X29" s="97" t="str">
        <f t="shared" si="2"/>
        <v/>
      </c>
      <c r="Y29" s="97"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Z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AA29" s="97"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AB29" s="97"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AC29" s="97" t="str">
        <f>IF('Физическое развитие'!E29="","",IF('Физическое развитие'!E29&gt;1.5,"сформирован",IF('Физическое развитие'!E29&lt;0.5,"не сформирован", "в стадии формирования")))</f>
        <v/>
      </c>
      <c r="AD29" s="97" t="str">
        <f>IF('Социально-коммуникативное разви'!N29="","",IF('Социально-коммуникативное разви'!Q29="","",IF('Социально-коммуникативное разви'!E29="","",IF('Социально-коммуникативное разви'!F29="","",IF('Физическое развитие'!E29="","",('Социально-коммуникативное разви'!N29+'Социально-коммуникативное разви'!Q29+'Социально-коммуникативное разви'!E29+'Социально-коммуникативное разви'!F29+'Физическое развитие'!E29)/5)))))</f>
        <v/>
      </c>
      <c r="AE29" s="97" t="str">
        <f t="shared" si="3"/>
        <v/>
      </c>
      <c r="AF29" s="97"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AG29" s="97" t="str">
        <f>IF('Речевое развитие'!F29="","",IF('Речевое развитие'!F29&gt;1.5,"сформирован",IF('Речевое развитие'!F29&lt;0.5,"не сформирован", "в стадии формирования")))</f>
        <v/>
      </c>
      <c r="AH29" s="97" t="str">
        <f>IF('Речевое развитие'!J29="","",IF('Речевое развитие'!J29&gt;1.5,"сформирован",IF('Речевое развитие'!J29&lt;0.5,"не сформирован", "в стадии формирования")))</f>
        <v/>
      </c>
      <c r="AI29" s="97" t="str">
        <f>IF('Художественно-эстетическое разв'!K30="","",IF('Художественно-эстетическое разв'!K30&gt;1.5,"сформирован",IF('Художественно-эстетическое разв'!K30&lt;0.5,"не сформирован", "в стадии формирования")))</f>
        <v/>
      </c>
      <c r="AJ29" s="97" t="str">
        <f>IF('Художественно-эстетическое разв'!L30="","",IF('Художественно-эстетическое разв'!L30&gt;1.5,"сформирован",IF('Художественно-эстетическое разв'!L30&lt;0.5,"не сформирован", "в стадии формирования")))</f>
        <v/>
      </c>
      <c r="AK29" s="97"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L29" s="97"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AM29" s="222" t="str">
        <f>IF('Речевое развитие'!F29="","",IF('Речевое развитие'!J29="","",IF('Художественно-эстетическое разв'!K30="","",IF('Художественно-эстетическое разв'!L30="","",IF('Социально-коммуникативное разви'!J29="","",IF('Художественно-эстетическое разв'!J30="","",('Речевое развитие'!F29+'Речевое развитие'!J29+'Художественно-эстетическое разв'!K30+'Художественно-эстетическое разв'!L30+'Социально-коммуникативное разви'!J29+'Художественно-эстетическое разв'!J30)/6))))))</f>
        <v/>
      </c>
      <c r="AN29" s="97" t="str">
        <f t="shared" si="4"/>
        <v/>
      </c>
      <c r="AO29" s="97" t="str">
        <f>IF('Физическое развитие'!J29="","",IF('Физическое развитие'!J29&gt;1.5,"сформирован",IF('Физическое развитие'!J29&lt;0.5,"не сформирован", "в стадии формирования")))</f>
        <v/>
      </c>
      <c r="AP29" s="97" t="str">
        <f>IF('Физическое развитие'!I29="","",IF('Физическое развитие'!I29&gt;1.5,"сформирован",IF('Физическое развитие'!I29&lt;0.5,"не сформирован", "в стадии формирования")))</f>
        <v/>
      </c>
      <c r="AQ29" s="97" t="str">
        <f>IF('Физическое развитие'!H29="","",IF('Физическое развитие'!H29&gt;1.5,"сформирован",IF('Физическое развитие'!H29&lt;0.5,"не сформирован", "в стадии формирования")))</f>
        <v/>
      </c>
      <c r="AR29" s="97" t="str">
        <f>IF('Физическое развитие'!G29="","",IF('Физическое развитие'!G29&gt;1.5,"сформирован",IF('Физическое развитие'!G29&lt;0.5,"не сформирован", "в стадии формирования")))</f>
        <v/>
      </c>
      <c r="AS29" s="97" t="str">
        <f>IF('Физическое развитие'!D29="","",IF('Физическое развитие'!D29&gt;1.5,"сформирован",IF('Физическое развитие'!D29&lt;0.5,"не сформирован", "в стадии формирования")))</f>
        <v/>
      </c>
      <c r="AT29" s="97" t="str">
        <f>IF('Физическое развитие'!J29="","",IF('Физическое развитие'!I29="","",IF('Физическое развитие'!H29="","",IF('Физическое развитие'!G29="","",IF('Физическое развитие'!D29="","",('Физическое развитие'!J29+'Физическое развитие'!I29+'Физическое развитие'!H29+'Физическое развитие'!G29+'Физическое развитие'!D29)/5)))))</f>
        <v/>
      </c>
      <c r="AU29" s="97" t="str">
        <f t="shared" si="5"/>
        <v/>
      </c>
    </row>
    <row r="30" spans="1:47">
      <c r="A30" s="97">
        <f>список!A28</f>
        <v>27</v>
      </c>
      <c r="B30" s="97" t="str">
        <f>IF(список!B28="","",список!B28)</f>
        <v/>
      </c>
      <c r="C30" s="97" t="str">
        <f>IF(список!C28="","",список!C28)</f>
        <v/>
      </c>
      <c r="D30" s="97"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E30" s="97" t="str">
        <f>IF('Социально-коммуникативное разви'!I30="","",IF('Социально-коммуникативное разви'!I30&gt;1.5,"сформирован",IF('Социально-коммуникативное разви'!I30&lt;0.5,"не сформирован","в стадии формирования")))</f>
        <v/>
      </c>
      <c r="F30" s="97" t="str">
        <f>IF('познавательное развитие'!M31="","",IF('познавательное развитие'!M31&gt;1.5,"сформирован",IF('познавательное развитие'!M31&lt;0.5,"не сформирован", "в стадии формирования")))</f>
        <v/>
      </c>
      <c r="G30" s="97" t="str">
        <f>IF('познавательное развитие'!K31="","",IF('познавательное развитие'!K31&gt;1.5,"сформирован",IF('познавательное развитие'!K31&lt;0.5,"не сформирован", "в стадии формирования")))</f>
        <v/>
      </c>
      <c r="H30" s="222"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I30" s="97" t="str">
        <f t="shared" si="0"/>
        <v/>
      </c>
      <c r="J30" s="97" t="str">
        <f>IF('познавательное развитие'!E31="","",IF('познавательное развитие'!E31&gt;1.5,"сформирован",IF('познавательное развитие'!E31&lt;0.5,"не сформирован", "в стадии формирования")))</f>
        <v/>
      </c>
      <c r="K30" s="97" t="str">
        <f>IF('познавательное развитие'!F31="","",IF('познавательное развитие'!F31&gt;1.5,"сформирован",IF('познавательное развитие'!F31&lt;0.5,"не сформирован", "в стадии формирования")))</f>
        <v/>
      </c>
      <c r="L30" s="97" t="str">
        <f>IF('познавательное развитие'!L31="","",IF('познавательное развитие'!L31&gt;1.5,"сформирован",IF('познавательное развитие'!L31&lt;0.5,"не сформирован", "в стадии формирования")))</f>
        <v/>
      </c>
      <c r="M30" s="97" t="str">
        <f>IF('Физическое развитие'!N30="","",IF('Физическое развитие'!N30&gt;1.5,"сформирован",IF('Физическое развитие'!N30&lt;0.5,"не сформирован", "в стадии формирования")))</f>
        <v/>
      </c>
      <c r="N30" s="97" t="str">
        <f>IF('Физическое развитие'!O30="","",IF('Физическое развитие'!O30&gt;1.5,"сформирован",IF('Физическое развитие'!O30&lt;0.5,"не сформирован", "в стадии формирования")))</f>
        <v/>
      </c>
      <c r="O30" s="97"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P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Q30" s="97" t="str">
        <f>IF('Физическое развитие'!M30="","",IF('Физическое развитие'!M30&gt;1.5,"сформирован",IF('Физическое развитие'!M30&lt;0.5,"не сформирован", "в стадии формирования")))</f>
        <v/>
      </c>
      <c r="R30" s="222" t="str">
        <f>IF('познавательное развитие'!E31="","",IF('познавательное развитие'!F31="","",IF('познавательное развитие'!L31="","",IF('Физическое развитие'!N30="","",IF('Физическое развитие'!O30="","",IF('Социально-коммуникативное разви'!M30="","",IF('Социально-коммуникативное разви'!Q30="","",IF('Физическое развитие'!M30="","",('познавательное развитие'!E31+'познавательное развитие'!F31+'познавательное развитие'!L31+'Физическое развитие'!N30+'Физическое развитие'!O30+'Социально-коммуникативное разви'!M30+'Социально-коммуникативное разви'!Q30+'Физическое развитие'!M30)/8))))))))</f>
        <v/>
      </c>
      <c r="S30" s="97" t="str">
        <f t="shared" si="1"/>
        <v/>
      </c>
      <c r="T30" s="97"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U30" s="97" t="str">
        <f>IF('Речевое развитие'!D30="","",IF('Речевое развитие'!D30&gt;1.5,"сформирован",IF('Речевое развитие'!D30&lt;0.5,"не сформирован", "в стадии формирования")))</f>
        <v/>
      </c>
      <c r="V30" s="97" t="str">
        <f>IF('Речевое развитие'!E30="","",IF('Речевое развитие'!E30&gt;1.5,"сформирован",IF('Речевое развитие'!E30&lt;0.5,"не сформирован", "в стадии формирования")))</f>
        <v/>
      </c>
      <c r="W30" s="222" t="str">
        <f>IF('Социально-коммуникативное разви'!H30="","",IF('Речевое развитие'!D30="","",IF('Речевое развитие'!E30="","",('Социально-коммуникативное разви'!H30+'Речевое развитие'!D30+'Речевое развитие'!E30)/3)))</f>
        <v/>
      </c>
      <c r="X30" s="97" t="str">
        <f t="shared" si="2"/>
        <v/>
      </c>
      <c r="Y30" s="97"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Z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AA30" s="97"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AB30" s="97"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AC30" s="97" t="str">
        <f>IF('Физическое развитие'!E30="","",IF('Физическое развитие'!E30&gt;1.5,"сформирован",IF('Физическое развитие'!E30&lt;0.5,"не сформирован", "в стадии формирования")))</f>
        <v/>
      </c>
      <c r="AD30" s="97" t="str">
        <f>IF('Социально-коммуникативное разви'!N30="","",IF('Социально-коммуникативное разви'!Q30="","",IF('Социально-коммуникативное разви'!E30="","",IF('Социально-коммуникативное разви'!F30="","",IF('Физическое развитие'!E30="","",('Социально-коммуникативное разви'!N30+'Социально-коммуникативное разви'!Q30+'Социально-коммуникативное разви'!E30+'Социально-коммуникативное разви'!F30+'Физическое развитие'!E30)/5)))))</f>
        <v/>
      </c>
      <c r="AE30" s="97" t="str">
        <f t="shared" si="3"/>
        <v/>
      </c>
      <c r="AF30" s="97"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AG30" s="97" t="str">
        <f>IF('Речевое развитие'!F30="","",IF('Речевое развитие'!F30&gt;1.5,"сформирован",IF('Речевое развитие'!F30&lt;0.5,"не сформирован", "в стадии формирования")))</f>
        <v/>
      </c>
      <c r="AH30" s="97" t="str">
        <f>IF('Речевое развитие'!J30="","",IF('Речевое развитие'!J30&gt;1.5,"сформирован",IF('Речевое развитие'!J30&lt;0.5,"не сформирован", "в стадии формирования")))</f>
        <v/>
      </c>
      <c r="AI30" s="97" t="str">
        <f>IF('Художественно-эстетическое разв'!K31="","",IF('Художественно-эстетическое разв'!K31&gt;1.5,"сформирован",IF('Художественно-эстетическое разв'!K31&lt;0.5,"не сформирован", "в стадии формирования")))</f>
        <v/>
      </c>
      <c r="AJ30" s="97" t="str">
        <f>IF('Художественно-эстетическое разв'!L31="","",IF('Художественно-эстетическое разв'!L31&gt;1.5,"сформирован",IF('Художественно-эстетическое разв'!L31&lt;0.5,"не сформирован", "в стадии формирования")))</f>
        <v/>
      </c>
      <c r="AK30" s="97"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L30" s="97"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AM30" s="222" t="str">
        <f>IF('Речевое развитие'!F30="","",IF('Речевое развитие'!J30="","",IF('Художественно-эстетическое разв'!K31="","",IF('Художественно-эстетическое разв'!L31="","",IF('Социально-коммуникативное разви'!J30="","",IF('Художественно-эстетическое разв'!J31="","",('Речевое развитие'!F30+'Речевое развитие'!J30+'Художественно-эстетическое разв'!K31+'Художественно-эстетическое разв'!L31+'Социально-коммуникативное разви'!J30+'Художественно-эстетическое разв'!J31)/6))))))</f>
        <v/>
      </c>
      <c r="AN30" s="97" t="str">
        <f t="shared" si="4"/>
        <v/>
      </c>
      <c r="AO30" s="97" t="str">
        <f>IF('Физическое развитие'!J30="","",IF('Физическое развитие'!J30&gt;1.5,"сформирован",IF('Физическое развитие'!J30&lt;0.5,"не сформирован", "в стадии формирования")))</f>
        <v/>
      </c>
      <c r="AP30" s="97" t="str">
        <f>IF('Физическое развитие'!I30="","",IF('Физическое развитие'!I30&gt;1.5,"сформирован",IF('Физическое развитие'!I30&lt;0.5,"не сформирован", "в стадии формирования")))</f>
        <v/>
      </c>
      <c r="AQ30" s="97" t="str">
        <f>IF('Физическое развитие'!H30="","",IF('Физическое развитие'!H30&gt;1.5,"сформирован",IF('Физическое развитие'!H30&lt;0.5,"не сформирован", "в стадии формирования")))</f>
        <v/>
      </c>
      <c r="AR30" s="97" t="str">
        <f>IF('Физическое развитие'!G30="","",IF('Физическое развитие'!G30&gt;1.5,"сформирован",IF('Физическое развитие'!G30&lt;0.5,"не сформирован", "в стадии формирования")))</f>
        <v/>
      </c>
      <c r="AS30" s="97" t="str">
        <f>IF('Физическое развитие'!D30="","",IF('Физическое развитие'!D30&gt;1.5,"сформирован",IF('Физическое развитие'!D30&lt;0.5,"не сформирован", "в стадии формирования")))</f>
        <v/>
      </c>
      <c r="AT30" s="97" t="str">
        <f>IF('Физическое развитие'!J30="","",IF('Физическое развитие'!I30="","",IF('Физическое развитие'!H30="","",IF('Физическое развитие'!G30="","",IF('Физическое развитие'!D30="","",('Физическое развитие'!J30+'Физическое развитие'!I30+'Физическое развитие'!H30+'Физическое развитие'!G30+'Физическое развитие'!D30)/5)))))</f>
        <v/>
      </c>
      <c r="AU30" s="97" t="str">
        <f t="shared" si="5"/>
        <v/>
      </c>
    </row>
    <row r="31" spans="1:47">
      <c r="A31" s="97">
        <f>список!A29</f>
        <v>28</v>
      </c>
      <c r="B31" s="97" t="str">
        <f>IF(список!B29="","",список!B29)</f>
        <v/>
      </c>
      <c r="C31" s="97" t="str">
        <f>IF(список!C29="","",список!C29)</f>
        <v/>
      </c>
      <c r="D31" s="97"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E31" s="97" t="str">
        <f>IF('Социально-коммуникативное разви'!I31="","",IF('Социально-коммуникативное разви'!I31&gt;1.5,"сформирован",IF('Социально-коммуникативное разви'!I31&lt;0.5,"не сформирован","в стадии формирования")))</f>
        <v/>
      </c>
      <c r="F31" s="97" t="str">
        <f>IF('познавательное развитие'!M32="","",IF('познавательное развитие'!M32&gt;1.5,"сформирован",IF('познавательное развитие'!M32&lt;0.5,"не сформирован", "в стадии формирования")))</f>
        <v/>
      </c>
      <c r="G31" s="97" t="str">
        <f>IF('познавательное развитие'!K32="","",IF('познавательное развитие'!K32&gt;1.5,"сформирован",IF('познавательное развитие'!K32&lt;0.5,"не сформирован", "в стадии формирования")))</f>
        <v/>
      </c>
      <c r="H31" s="222"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I31" s="97" t="str">
        <f t="shared" si="0"/>
        <v/>
      </c>
      <c r="J31" s="97" t="str">
        <f>IF('познавательное развитие'!E32="","",IF('познавательное развитие'!E32&gt;1.5,"сформирован",IF('познавательное развитие'!E32&lt;0.5,"не сформирован", "в стадии формирования")))</f>
        <v/>
      </c>
      <c r="K31" s="97" t="str">
        <f>IF('познавательное развитие'!F32="","",IF('познавательное развитие'!F32&gt;1.5,"сформирован",IF('познавательное развитие'!F32&lt;0.5,"не сформирован", "в стадии формирования")))</f>
        <v/>
      </c>
      <c r="L31" s="97" t="str">
        <f>IF('познавательное развитие'!L32="","",IF('познавательное развитие'!L32&gt;1.5,"сформирован",IF('познавательное развитие'!L32&lt;0.5,"не сформирован", "в стадии формирования")))</f>
        <v/>
      </c>
      <c r="M31" s="97" t="str">
        <f>IF('Физическое развитие'!N31="","",IF('Физическое развитие'!N31&gt;1.5,"сформирован",IF('Физическое развитие'!N31&lt;0.5,"не сформирован", "в стадии формирования")))</f>
        <v/>
      </c>
      <c r="N31" s="97" t="str">
        <f>IF('Физическое развитие'!O31="","",IF('Физическое развитие'!O31&gt;1.5,"сформирован",IF('Физическое развитие'!O31&lt;0.5,"не сформирован", "в стадии формирования")))</f>
        <v/>
      </c>
      <c r="O31" s="97"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P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Q31" s="97" t="str">
        <f>IF('Физическое развитие'!M31="","",IF('Физическое развитие'!M31&gt;1.5,"сформирован",IF('Физическое развитие'!M31&lt;0.5,"не сформирован", "в стадии формирования")))</f>
        <v/>
      </c>
      <c r="R31" s="222" t="str">
        <f>IF('познавательное развитие'!E32="","",IF('познавательное развитие'!F32="","",IF('познавательное развитие'!L32="","",IF('Физическое развитие'!N31="","",IF('Физическое развитие'!O31="","",IF('Социально-коммуникативное разви'!M31="","",IF('Социально-коммуникативное разви'!Q31="","",IF('Физическое развитие'!M31="","",('познавательное развитие'!E32+'познавательное развитие'!F32+'познавательное развитие'!L32+'Физическое развитие'!N31+'Физическое развитие'!O31+'Социально-коммуникативное разви'!M31+'Социально-коммуникативное разви'!Q31+'Физическое развитие'!M31)/8))))))))</f>
        <v/>
      </c>
      <c r="S31" s="97" t="str">
        <f t="shared" si="1"/>
        <v/>
      </c>
      <c r="T31" s="97"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U31" s="97" t="str">
        <f>IF('Речевое развитие'!D31="","",IF('Речевое развитие'!D31&gt;1.5,"сформирован",IF('Речевое развитие'!D31&lt;0.5,"не сформирован", "в стадии формирования")))</f>
        <v/>
      </c>
      <c r="V31" s="97" t="str">
        <f>IF('Речевое развитие'!E31="","",IF('Речевое развитие'!E31&gt;1.5,"сформирован",IF('Речевое развитие'!E31&lt;0.5,"не сформирован", "в стадии формирования")))</f>
        <v/>
      </c>
      <c r="W31" s="222" t="str">
        <f>IF('Социально-коммуникативное разви'!H31="","",IF('Речевое развитие'!D31="","",IF('Речевое развитие'!E31="","",('Социально-коммуникативное разви'!H31+'Речевое развитие'!D31+'Речевое развитие'!E31)/3)))</f>
        <v/>
      </c>
      <c r="X31" s="97" t="str">
        <f t="shared" si="2"/>
        <v/>
      </c>
      <c r="Y31" s="97"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Z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AA31" s="97"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AB31" s="97"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AC31" s="97" t="str">
        <f>IF('Физическое развитие'!E31="","",IF('Физическое развитие'!E31&gt;1.5,"сформирован",IF('Физическое развитие'!E31&lt;0.5,"не сформирован", "в стадии формирования")))</f>
        <v/>
      </c>
      <c r="AD31" s="97" t="str">
        <f>IF('Социально-коммуникативное разви'!N31="","",IF('Социально-коммуникативное разви'!Q31="","",IF('Социально-коммуникативное разви'!E31="","",IF('Социально-коммуникативное разви'!F31="","",IF('Физическое развитие'!E31="","",('Социально-коммуникативное разви'!N31+'Социально-коммуникативное разви'!Q31+'Социально-коммуникативное разви'!E31+'Социально-коммуникативное разви'!F31+'Физическое развитие'!E31)/5)))))</f>
        <v/>
      </c>
      <c r="AE31" s="97" t="str">
        <f t="shared" si="3"/>
        <v/>
      </c>
      <c r="AF31" s="97"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AG31" s="97" t="str">
        <f>IF('Речевое развитие'!F31="","",IF('Речевое развитие'!F31&gt;1.5,"сформирован",IF('Речевое развитие'!F31&lt;0.5,"не сформирован", "в стадии формирования")))</f>
        <v/>
      </c>
      <c r="AH31" s="97" t="str">
        <f>IF('Речевое развитие'!J31="","",IF('Речевое развитие'!J31&gt;1.5,"сформирован",IF('Речевое развитие'!J31&lt;0.5,"не сформирован", "в стадии формирования")))</f>
        <v/>
      </c>
      <c r="AI31" s="97" t="str">
        <f>IF('Художественно-эстетическое разв'!K32="","",IF('Художественно-эстетическое разв'!K32&gt;1.5,"сформирован",IF('Художественно-эстетическое разв'!K32&lt;0.5,"не сформирован", "в стадии формирования")))</f>
        <v/>
      </c>
      <c r="AJ31" s="97" t="str">
        <f>IF('Художественно-эстетическое разв'!L32="","",IF('Художественно-эстетическое разв'!L32&gt;1.5,"сформирован",IF('Художественно-эстетическое разв'!L32&lt;0.5,"не сформирован", "в стадии формирования")))</f>
        <v/>
      </c>
      <c r="AK31" s="97"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L31" s="97"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AM31" s="222" t="str">
        <f>IF('Речевое развитие'!F31="","",IF('Речевое развитие'!J31="","",IF('Художественно-эстетическое разв'!K32="","",IF('Художественно-эстетическое разв'!L32="","",IF('Социально-коммуникативное разви'!J31="","",IF('Художественно-эстетическое разв'!J32="","",('Речевое развитие'!F31+'Речевое развитие'!J31+'Художественно-эстетическое разв'!K32+'Художественно-эстетическое разв'!L32+'Социально-коммуникативное разви'!J31+'Художественно-эстетическое разв'!J32)/6))))))</f>
        <v/>
      </c>
      <c r="AN31" s="97" t="str">
        <f t="shared" si="4"/>
        <v/>
      </c>
      <c r="AO31" s="97" t="str">
        <f>IF('Физическое развитие'!J31="","",IF('Физическое развитие'!J31&gt;1.5,"сформирован",IF('Физическое развитие'!J31&lt;0.5,"не сформирован", "в стадии формирования")))</f>
        <v/>
      </c>
      <c r="AP31" s="97" t="str">
        <f>IF('Физическое развитие'!I31="","",IF('Физическое развитие'!I31&gt;1.5,"сформирован",IF('Физическое развитие'!I31&lt;0.5,"не сформирован", "в стадии формирования")))</f>
        <v/>
      </c>
      <c r="AQ31" s="97" t="str">
        <f>IF('Физическое развитие'!H31="","",IF('Физическое развитие'!H31&gt;1.5,"сформирован",IF('Физическое развитие'!H31&lt;0.5,"не сформирован", "в стадии формирования")))</f>
        <v/>
      </c>
      <c r="AR31" s="97" t="str">
        <f>IF('Физическое развитие'!G31="","",IF('Физическое развитие'!G31&gt;1.5,"сформирован",IF('Физическое развитие'!G31&lt;0.5,"не сформирован", "в стадии формирования")))</f>
        <v/>
      </c>
      <c r="AS31" s="97" t="str">
        <f>IF('Физическое развитие'!D31="","",IF('Физическое развитие'!D31&gt;1.5,"сформирован",IF('Физическое развитие'!D31&lt;0.5,"не сформирован", "в стадии формирования")))</f>
        <v/>
      </c>
      <c r="AT31" s="97" t="str">
        <f>IF('Физическое развитие'!J31="","",IF('Физическое развитие'!I31="","",IF('Физическое развитие'!H31="","",IF('Физическое развитие'!G31="","",IF('Физическое развитие'!D31="","",('Физическое развитие'!J31+'Физическое развитие'!I31+'Физическое развитие'!H31+'Физическое развитие'!G31+'Физическое развитие'!D31)/5)))))</f>
        <v/>
      </c>
      <c r="AU31" s="97" t="str">
        <f t="shared" si="5"/>
        <v/>
      </c>
    </row>
    <row r="32" spans="1:47">
      <c r="A32" s="97">
        <f>список!A30</f>
        <v>29</v>
      </c>
      <c r="B32" s="97" t="str">
        <f>IF(список!B30="","",список!B30)</f>
        <v/>
      </c>
      <c r="C32" s="97" t="str">
        <f>IF(список!C30="","",список!C30)</f>
        <v/>
      </c>
      <c r="D32" s="97"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E32" s="97" t="str">
        <f>IF('Социально-коммуникативное разви'!I32="","",IF('Социально-коммуникативное разви'!I32&gt;1.5,"сформирован",IF('Социально-коммуникативное разви'!I32&lt;0.5,"не сформирован","в стадии формирования")))</f>
        <v/>
      </c>
      <c r="F32" s="97" t="str">
        <f>IF('познавательное развитие'!M33="","",IF('познавательное развитие'!M33&gt;1.5,"сформирован",IF('познавательное развитие'!M33&lt;0.5,"не сформирован", "в стадии формирования")))</f>
        <v/>
      </c>
      <c r="G32" s="97" t="str">
        <f>IF('познавательное развитие'!K33="","",IF('познавательное развитие'!K33&gt;1.5,"сформирован",IF('познавательное развитие'!K33&lt;0.5,"не сформирован", "в стадии формирования")))</f>
        <v/>
      </c>
      <c r="H32" s="222"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I32" s="97" t="str">
        <f t="shared" si="0"/>
        <v/>
      </c>
      <c r="J32" s="97" t="str">
        <f>IF('познавательное развитие'!E33="","",IF('познавательное развитие'!E33&gt;1.5,"сформирован",IF('познавательное развитие'!E33&lt;0.5,"не сформирован", "в стадии формирования")))</f>
        <v/>
      </c>
      <c r="K32" s="97" t="str">
        <f>IF('познавательное развитие'!F33="","",IF('познавательное развитие'!F33&gt;1.5,"сформирован",IF('познавательное развитие'!F33&lt;0.5,"не сформирован", "в стадии формирования")))</f>
        <v/>
      </c>
      <c r="L32" s="97" t="str">
        <f>IF('познавательное развитие'!L33="","",IF('познавательное развитие'!L33&gt;1.5,"сформирован",IF('познавательное развитие'!L33&lt;0.5,"не сформирован", "в стадии формирования")))</f>
        <v/>
      </c>
      <c r="M32" s="97" t="str">
        <f>IF('Физическое развитие'!N32="","",IF('Физическое развитие'!N32&gt;1.5,"сформирован",IF('Физическое развитие'!N32&lt;0.5,"не сформирован", "в стадии формирования")))</f>
        <v/>
      </c>
      <c r="N32" s="97" t="str">
        <f>IF('Физическое развитие'!O32="","",IF('Физическое развитие'!O32&gt;1.5,"сформирован",IF('Физическое развитие'!O32&lt;0.5,"не сформирован", "в стадии формирования")))</f>
        <v/>
      </c>
      <c r="O32" s="97"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P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Q32" s="97" t="str">
        <f>IF('Физическое развитие'!M32="","",IF('Физическое развитие'!M32&gt;1.5,"сформирован",IF('Физическое развитие'!M32&lt;0.5,"не сформирован", "в стадии формирования")))</f>
        <v/>
      </c>
      <c r="R32" s="222" t="str">
        <f>IF('познавательное развитие'!E33="","",IF('познавательное развитие'!F33="","",IF('познавательное развитие'!L33="","",IF('Физическое развитие'!N32="","",IF('Физическое развитие'!O32="","",IF('Социально-коммуникативное разви'!M32="","",IF('Социально-коммуникативное разви'!Q32="","",IF('Физическое развитие'!M32="","",('познавательное развитие'!E33+'познавательное развитие'!F33+'познавательное развитие'!L33+'Физическое развитие'!N32+'Физическое развитие'!O32+'Социально-коммуникативное разви'!M32+'Социально-коммуникативное разви'!Q32+'Физическое развитие'!M32)/8))))))))</f>
        <v/>
      </c>
      <c r="S32" s="97" t="str">
        <f t="shared" si="1"/>
        <v/>
      </c>
      <c r="T32" s="97"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U32" s="97" t="str">
        <f>IF('Речевое развитие'!D32="","",IF('Речевое развитие'!D32&gt;1.5,"сформирован",IF('Речевое развитие'!D32&lt;0.5,"не сформирован", "в стадии формирования")))</f>
        <v/>
      </c>
      <c r="V32" s="97" t="str">
        <f>IF('Речевое развитие'!E32="","",IF('Речевое развитие'!E32&gt;1.5,"сформирован",IF('Речевое развитие'!E32&lt;0.5,"не сформирован", "в стадии формирования")))</f>
        <v/>
      </c>
      <c r="W32" s="222" t="str">
        <f>IF('Социально-коммуникативное разви'!H32="","",IF('Речевое развитие'!D32="","",IF('Речевое развитие'!E32="","",('Социально-коммуникативное разви'!H32+'Речевое развитие'!D32+'Речевое развитие'!E32)/3)))</f>
        <v/>
      </c>
      <c r="X32" s="97" t="str">
        <f t="shared" si="2"/>
        <v/>
      </c>
      <c r="Y32" s="97"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Z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AA32" s="97"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AB32" s="97"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AC32" s="97" t="str">
        <f>IF('Физическое развитие'!E32="","",IF('Физическое развитие'!E32&gt;1.5,"сформирован",IF('Физическое развитие'!E32&lt;0.5,"не сформирован", "в стадии формирования")))</f>
        <v/>
      </c>
      <c r="AD32" s="97" t="str">
        <f>IF('Социально-коммуникативное разви'!N32="","",IF('Социально-коммуникативное разви'!Q32="","",IF('Социально-коммуникативное разви'!E32="","",IF('Социально-коммуникативное разви'!F32="","",IF('Физическое развитие'!E32="","",('Социально-коммуникативное разви'!N32+'Социально-коммуникативное разви'!Q32+'Социально-коммуникативное разви'!E32+'Социально-коммуникативное разви'!F32+'Физическое развитие'!E32)/5)))))</f>
        <v/>
      </c>
      <c r="AE32" s="97" t="str">
        <f t="shared" si="3"/>
        <v/>
      </c>
      <c r="AF32" s="97"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AG32" s="97" t="str">
        <f>IF('Речевое развитие'!F32="","",IF('Речевое развитие'!F32&gt;1.5,"сформирован",IF('Речевое развитие'!F32&lt;0.5,"не сформирован", "в стадии формирования")))</f>
        <v/>
      </c>
      <c r="AH32" s="97" t="str">
        <f>IF('Речевое развитие'!J32="","",IF('Речевое развитие'!J32&gt;1.5,"сформирован",IF('Речевое развитие'!J32&lt;0.5,"не сформирован", "в стадии формирования")))</f>
        <v/>
      </c>
      <c r="AI32" s="97" t="str">
        <f>IF('Художественно-эстетическое разв'!K33="","",IF('Художественно-эстетическое разв'!K33&gt;1.5,"сформирован",IF('Художественно-эстетическое разв'!K33&lt;0.5,"не сформирован", "в стадии формирования")))</f>
        <v/>
      </c>
      <c r="AJ32" s="97" t="str">
        <f>IF('Художественно-эстетическое разв'!L33="","",IF('Художественно-эстетическое разв'!L33&gt;1.5,"сформирован",IF('Художественно-эстетическое разв'!L33&lt;0.5,"не сформирован", "в стадии формирования")))</f>
        <v/>
      </c>
      <c r="AK32" s="97"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L32" s="97"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AM32" s="222" t="str">
        <f>IF('Речевое развитие'!F32="","",IF('Речевое развитие'!J32="","",IF('Художественно-эстетическое разв'!K33="","",IF('Художественно-эстетическое разв'!L33="","",IF('Социально-коммуникативное разви'!J32="","",IF('Художественно-эстетическое разв'!J33="","",('Речевое развитие'!F32+'Речевое развитие'!J32+'Художественно-эстетическое разв'!K33+'Художественно-эстетическое разв'!L33+'Социально-коммуникативное разви'!J32+'Художественно-эстетическое разв'!J33)/6))))))</f>
        <v/>
      </c>
      <c r="AN32" s="97" t="str">
        <f t="shared" si="4"/>
        <v/>
      </c>
      <c r="AO32" s="97" t="str">
        <f>IF('Физическое развитие'!J32="","",IF('Физическое развитие'!J32&gt;1.5,"сформирован",IF('Физическое развитие'!J32&lt;0.5,"не сформирован", "в стадии формирования")))</f>
        <v/>
      </c>
      <c r="AP32" s="97" t="str">
        <f>IF('Физическое развитие'!I32="","",IF('Физическое развитие'!I32&gt;1.5,"сформирован",IF('Физическое развитие'!I32&lt;0.5,"не сформирован", "в стадии формирования")))</f>
        <v/>
      </c>
      <c r="AQ32" s="97" t="str">
        <f>IF('Физическое развитие'!H32="","",IF('Физическое развитие'!H32&gt;1.5,"сформирован",IF('Физическое развитие'!H32&lt;0.5,"не сформирован", "в стадии формирования")))</f>
        <v/>
      </c>
      <c r="AR32" s="97" t="str">
        <f>IF('Физическое развитие'!G32="","",IF('Физическое развитие'!G32&gt;1.5,"сформирован",IF('Физическое развитие'!G32&lt;0.5,"не сформирован", "в стадии формирования")))</f>
        <v/>
      </c>
      <c r="AS32" s="97" t="str">
        <f>IF('Физическое развитие'!D32="","",IF('Физическое развитие'!D32&gt;1.5,"сформирован",IF('Физическое развитие'!D32&lt;0.5,"не сформирован", "в стадии формирования")))</f>
        <v/>
      </c>
      <c r="AT32" s="97" t="str">
        <f>IF('Физическое развитие'!J32="","",IF('Физическое развитие'!I32="","",IF('Физическое развитие'!H32="","",IF('Физическое развитие'!G32="","",IF('Физическое развитие'!D32="","",('Физическое развитие'!J32+'Физическое развитие'!I32+'Физическое развитие'!H32+'Физическое развитие'!G32+'Физическое развитие'!D32)/5)))))</f>
        <v/>
      </c>
      <c r="AU32" s="97" t="str">
        <f t="shared" si="5"/>
        <v/>
      </c>
    </row>
    <row r="33" spans="1:47">
      <c r="A33" s="97">
        <f>список!A31</f>
        <v>0</v>
      </c>
      <c r="B33" s="97" t="str">
        <f>IF(список!B31="","",список!B31)</f>
        <v/>
      </c>
      <c r="C33" s="97" t="str">
        <f>IF(список!C31="","",список!C31)</f>
        <v/>
      </c>
      <c r="D33" s="97"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E33" s="97" t="str">
        <f>IF('Социально-коммуникативное разви'!I33="","",IF('Социально-коммуникативное разви'!I33&gt;1.5,"сформирован",IF('Социально-коммуникативное разви'!I33&lt;0.5,"не сформирован","в стадии формирования")))</f>
        <v/>
      </c>
      <c r="F33" s="97" t="str">
        <f>IF('познавательное развитие'!M34="","",IF('познавательное развитие'!M34&gt;1.5,"сформирован",IF('познавательное развитие'!M34&lt;0.5,"не сформирован", "в стадии формирования")))</f>
        <v/>
      </c>
      <c r="G33" s="97" t="str">
        <f>IF('познавательное развитие'!K34="","",IF('познавательное развитие'!K34&gt;1.5,"сформирован",IF('познавательное развитие'!K34&lt;0.5,"не сформирован", "в стадии формирования")))</f>
        <v/>
      </c>
      <c r="H33" s="222"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I33" s="97" t="str">
        <f t="shared" si="0"/>
        <v/>
      </c>
      <c r="J33" s="97" t="str">
        <f>IF('познавательное развитие'!E34="","",IF('познавательное развитие'!E34&gt;1.5,"сформирован",IF('познавательное развитие'!E34&lt;0.5,"не сформирован", "в стадии формирования")))</f>
        <v/>
      </c>
      <c r="K33" s="97" t="str">
        <f>IF('познавательное развитие'!F34="","",IF('познавательное развитие'!F34&gt;1.5,"сформирован",IF('познавательное развитие'!F34&lt;0.5,"не сформирован", "в стадии формирования")))</f>
        <v/>
      </c>
      <c r="L33" s="97" t="str">
        <f>IF('познавательное развитие'!L34="","",IF('познавательное развитие'!L34&gt;1.5,"сформирован",IF('познавательное развитие'!L34&lt;0.5,"не сформирован", "в стадии формирования")))</f>
        <v/>
      </c>
      <c r="M33" s="97" t="str">
        <f>IF('Физическое развитие'!N33="","",IF('Физическое развитие'!N33&gt;1.5,"сформирован",IF('Физическое развитие'!N33&lt;0.5,"не сформирован", "в стадии формирования")))</f>
        <v/>
      </c>
      <c r="N33" s="97" t="str">
        <f>IF('Физическое развитие'!O33="","",IF('Физическое развитие'!O33&gt;1.5,"сформирован",IF('Физическое развитие'!O33&lt;0.5,"не сформирован", "в стадии формирования")))</f>
        <v/>
      </c>
      <c r="O33" s="97"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P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Q33" s="97" t="str">
        <f>IF('Физическое развитие'!M33="","",IF('Физическое развитие'!M33&gt;1.5,"сформирован",IF('Физическое развитие'!M33&lt;0.5,"не сформирован", "в стадии формирования")))</f>
        <v/>
      </c>
      <c r="R33" s="222" t="str">
        <f>IF('познавательное развитие'!E34="","",IF('познавательное развитие'!F34="","",IF('познавательное развитие'!L34="","",IF('Физическое развитие'!N33="","",IF('Физическое развитие'!O33="","",IF('Социально-коммуникативное разви'!M33="","",IF('Социально-коммуникативное разви'!Q33="","",IF('Физическое развитие'!M33="","",('познавательное развитие'!E34+'познавательное развитие'!F34+'познавательное развитие'!L34+'Физическое развитие'!N33+'Физическое развитие'!O33+'Социально-коммуникативное разви'!M33+'Социально-коммуникативное разви'!Q33+'Физическое развитие'!M33)/8))))))))</f>
        <v/>
      </c>
      <c r="S33" s="97" t="str">
        <f t="shared" si="1"/>
        <v/>
      </c>
      <c r="T33" s="97"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U33" s="97" t="str">
        <f>IF('Речевое развитие'!D33="","",IF('Речевое развитие'!D33&gt;1.5,"сформирован",IF('Речевое развитие'!D33&lt;0.5,"не сформирован", "в стадии формирования")))</f>
        <v/>
      </c>
      <c r="V33" s="97" t="str">
        <f>IF('Речевое развитие'!E33="","",IF('Речевое развитие'!E33&gt;1.5,"сформирован",IF('Речевое развитие'!E33&lt;0.5,"не сформирован", "в стадии формирования")))</f>
        <v/>
      </c>
      <c r="W33" s="222" t="str">
        <f>IF('Социально-коммуникативное разви'!H33="","",IF('Речевое развитие'!D33="","",IF('Речевое развитие'!E33="","",('Социально-коммуникативное разви'!H33+'Речевое развитие'!D33+'Речевое развитие'!E33)/3)))</f>
        <v/>
      </c>
      <c r="X33" s="97" t="str">
        <f t="shared" si="2"/>
        <v/>
      </c>
      <c r="Y33" s="97"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Z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AA33" s="97"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AB33" s="97"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AC33" s="97" t="str">
        <f>IF('Физическое развитие'!E33="","",IF('Физическое развитие'!E33&gt;1.5,"сформирован",IF('Физическое развитие'!E33&lt;0.5,"не сформирован", "в стадии формирования")))</f>
        <v/>
      </c>
      <c r="AD33" s="97" t="str">
        <f>IF('Социально-коммуникативное разви'!N33="","",IF('Социально-коммуникативное разви'!Q33="","",IF('Социально-коммуникативное разви'!E33="","",IF('Социально-коммуникативное разви'!F33="","",IF('Физическое развитие'!E33="","",('Социально-коммуникативное разви'!N33+'Социально-коммуникативное разви'!Q33+'Социально-коммуникативное разви'!E33+'Социально-коммуникативное разви'!F33+'Физическое развитие'!E33)/5)))))</f>
        <v/>
      </c>
      <c r="AE33" s="97" t="str">
        <f t="shared" si="3"/>
        <v/>
      </c>
      <c r="AF33" s="97"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AG33" s="97" t="str">
        <f>IF('Речевое развитие'!F33="","",IF('Речевое развитие'!F33&gt;1.5,"сформирован",IF('Речевое развитие'!F33&lt;0.5,"не сформирован", "в стадии формирования")))</f>
        <v/>
      </c>
      <c r="AH33" s="97" t="str">
        <f>IF('Речевое развитие'!J33="","",IF('Речевое развитие'!J33&gt;1.5,"сформирован",IF('Речевое развитие'!J33&lt;0.5,"не сформирован", "в стадии формирования")))</f>
        <v/>
      </c>
      <c r="AI33" s="97" t="str">
        <f>IF('Художественно-эстетическое разв'!K34="","",IF('Художественно-эстетическое разв'!K34&gt;1.5,"сформирован",IF('Художественно-эстетическое разв'!K34&lt;0.5,"не сформирован", "в стадии формирования")))</f>
        <v/>
      </c>
      <c r="AJ33" s="97" t="str">
        <f>IF('Художественно-эстетическое разв'!L34="","",IF('Художественно-эстетическое разв'!L34&gt;1.5,"сформирован",IF('Художественно-эстетическое разв'!L34&lt;0.5,"не сформирован", "в стадии формирования")))</f>
        <v/>
      </c>
      <c r="AK33" s="97"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L33" s="97"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AM33" s="222" t="str">
        <f>IF('Речевое развитие'!F33="","",IF('Речевое развитие'!J33="","",IF('Художественно-эстетическое разв'!K34="","",IF('Художественно-эстетическое разв'!L34="","",IF('Социально-коммуникативное разви'!J33="","",IF('Художественно-эстетическое разв'!J34="","",('Речевое развитие'!F33+'Речевое развитие'!J33+'Художественно-эстетическое разв'!K34+'Художественно-эстетическое разв'!L34+'Социально-коммуникативное разви'!J33+'Художественно-эстетическое разв'!J34)/6))))))</f>
        <v/>
      </c>
      <c r="AN33" s="97" t="str">
        <f t="shared" si="4"/>
        <v/>
      </c>
      <c r="AO33" s="97" t="str">
        <f>IF('Физическое развитие'!J33="","",IF('Физическое развитие'!J33&gt;1.5,"сформирован",IF('Физическое развитие'!J33&lt;0.5,"не сформирован", "в стадии формирования")))</f>
        <v/>
      </c>
      <c r="AP33" s="97" t="str">
        <f>IF('Физическое развитие'!I33="","",IF('Физическое развитие'!I33&gt;1.5,"сформирован",IF('Физическое развитие'!I33&lt;0.5,"не сформирован", "в стадии формирования")))</f>
        <v/>
      </c>
      <c r="AQ33" s="97" t="str">
        <f>IF('Физическое развитие'!H33="","",IF('Физическое развитие'!H33&gt;1.5,"сформирован",IF('Физическое развитие'!H33&lt;0.5,"не сформирован", "в стадии формирования")))</f>
        <v/>
      </c>
      <c r="AR33" s="97" t="str">
        <f>IF('Физическое развитие'!G33="","",IF('Физическое развитие'!G33&gt;1.5,"сформирован",IF('Физическое развитие'!G33&lt;0.5,"не сформирован", "в стадии формирования")))</f>
        <v/>
      </c>
      <c r="AS33" s="97" t="str">
        <f>IF('Физическое развитие'!D33="","",IF('Физическое развитие'!D33&gt;1.5,"сформирован",IF('Физическое развитие'!D33&lt;0.5,"не сформирован", "в стадии формирования")))</f>
        <v/>
      </c>
      <c r="AT33" s="97" t="str">
        <f>IF('Физическое развитие'!J33="","",IF('Физическое развитие'!I33="","",IF('Физическое развитие'!H33="","",IF('Физическое развитие'!G33="","",IF('Физическое развитие'!D33="","",('Физическое развитие'!J33+'Физическое развитие'!I33+'Физическое развитие'!H33+'Физическое развитие'!G33+'Физическое развитие'!D33)/5)))))</f>
        <v/>
      </c>
      <c r="AU33" s="97" t="str">
        <f t="shared" si="5"/>
        <v/>
      </c>
    </row>
    <row r="34" spans="1:47">
      <c r="A34" s="97">
        <f>список!A32</f>
        <v>0</v>
      </c>
      <c r="B34" s="97" t="str">
        <f>IF(список!B32="","",список!B32)</f>
        <v/>
      </c>
      <c r="C34" s="97" t="str">
        <f>IF(список!C32="","",список!C32)</f>
        <v/>
      </c>
      <c r="D34" s="97"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E34" s="97" t="str">
        <f>IF('Социально-коммуникативное разви'!I34="","",IF('Социально-коммуникативное разви'!I34&gt;1.5,"сформирован",IF('Социально-коммуникативное разви'!I34&lt;0.5,"не сформирован","в стадии формирования")))</f>
        <v/>
      </c>
      <c r="F34" s="97" t="str">
        <f>IF('познавательное развитие'!M35="","",IF('познавательное развитие'!M35&gt;1.5,"сформирован",IF('познавательное развитие'!M35&lt;0.5,"не сформирован", "в стадии формирования")))</f>
        <v/>
      </c>
      <c r="G34" s="97" t="str">
        <f>IF('познавательное развитие'!K35="","",IF('познавательное развитие'!K35&gt;1.5,"сформирован",IF('познавательное развитие'!K35&lt;0.5,"не сформирован", "в стадии формирования")))</f>
        <v/>
      </c>
      <c r="H34" s="222"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I34" s="97" t="str">
        <f t="shared" si="0"/>
        <v/>
      </c>
      <c r="J34" s="97" t="str">
        <f>IF('познавательное развитие'!E35="","",IF('познавательное развитие'!E35&gt;1.5,"сформирован",IF('познавательное развитие'!E35&lt;0.5,"не сформирован", "в стадии формирования")))</f>
        <v/>
      </c>
      <c r="K34" s="97" t="str">
        <f>IF('познавательное развитие'!F35="","",IF('познавательное развитие'!F35&gt;1.5,"сформирован",IF('познавательное развитие'!F35&lt;0.5,"не сформирован", "в стадии формирования")))</f>
        <v/>
      </c>
      <c r="L34" s="97" t="str">
        <f>IF('познавательное развитие'!L35="","",IF('познавательное развитие'!L35&gt;1.5,"сформирован",IF('познавательное развитие'!L35&lt;0.5,"не сформирован", "в стадии формирования")))</f>
        <v/>
      </c>
      <c r="M34" s="97" t="str">
        <f>IF('Физическое развитие'!N34="","",IF('Физическое развитие'!N34&gt;1.5,"сформирован",IF('Физическое развитие'!N34&lt;0.5,"не сформирован", "в стадии формирования")))</f>
        <v/>
      </c>
      <c r="N34" s="97" t="str">
        <f>IF('Физическое развитие'!O34="","",IF('Физическое развитие'!O34&gt;1.5,"сформирован",IF('Физическое развитие'!O34&lt;0.5,"не сформирован", "в стадии формирования")))</f>
        <v/>
      </c>
      <c r="O34" s="97"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P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Q34" s="97" t="str">
        <f>IF('Физическое развитие'!M34="","",IF('Физическое развитие'!M34&gt;1.5,"сформирован",IF('Физическое развитие'!M34&lt;0.5,"не сформирован", "в стадии формирования")))</f>
        <v/>
      </c>
      <c r="R34" s="222" t="str">
        <f>IF('познавательное развитие'!E35="","",IF('познавательное развитие'!F35="","",IF('познавательное развитие'!L35="","",IF('Физическое развитие'!N34="","",IF('Физическое развитие'!O34="","",IF('Социально-коммуникативное разви'!M34="","",IF('Социально-коммуникативное разви'!Q34="","",IF('Физическое развитие'!M34="","",('познавательное развитие'!E35+'познавательное развитие'!F35+'познавательное развитие'!L35+'Физическое развитие'!N34+'Физическое развитие'!O34+'Социально-коммуникативное разви'!M34+'Социально-коммуникативное разви'!Q34+'Физическое развитие'!M34)/8))))))))</f>
        <v/>
      </c>
      <c r="S34" s="97" t="str">
        <f t="shared" si="1"/>
        <v/>
      </c>
      <c r="T34" s="97"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U34" s="97" t="str">
        <f>IF('Речевое развитие'!D34="","",IF('Речевое развитие'!D34&gt;1.5,"сформирован",IF('Речевое развитие'!D34&lt;0.5,"не сформирован", "в стадии формирования")))</f>
        <v/>
      </c>
      <c r="V34" s="97" t="str">
        <f>IF('Речевое развитие'!E34="","",IF('Речевое развитие'!E34&gt;1.5,"сформирован",IF('Речевое развитие'!E34&lt;0.5,"не сформирован", "в стадии формирования")))</f>
        <v/>
      </c>
      <c r="W34" s="222" t="str">
        <f>IF('Социально-коммуникативное разви'!H34="","",IF('Речевое развитие'!D34="","",IF('Речевое развитие'!E34="","",('Социально-коммуникативное разви'!H34+'Речевое развитие'!D34+'Речевое развитие'!E34)/3)))</f>
        <v/>
      </c>
      <c r="X34" s="97" t="str">
        <f t="shared" si="2"/>
        <v/>
      </c>
      <c r="Y34" s="97"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Z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AA34" s="97"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AB34" s="97"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AC34" s="97" t="str">
        <f>IF('Физическое развитие'!E34="","",IF('Физическое развитие'!E34&gt;1.5,"сформирован",IF('Физическое развитие'!E34&lt;0.5,"не сформирован", "в стадии формирования")))</f>
        <v/>
      </c>
      <c r="AD34" s="97" t="str">
        <f>IF('Социально-коммуникативное разви'!N34="","",IF('Социально-коммуникативное разви'!Q34="","",IF('Социально-коммуникативное разви'!E34="","",IF('Социально-коммуникативное разви'!F34="","",IF('Физическое развитие'!E34="","",('Социально-коммуникативное разви'!N34+'Социально-коммуникативное разви'!Q34+'Социально-коммуникативное разви'!E34+'Социально-коммуникативное разви'!F34+'Физическое развитие'!E34)/5)))))</f>
        <v/>
      </c>
      <c r="AE34" s="97" t="str">
        <f t="shared" si="3"/>
        <v/>
      </c>
      <c r="AF34" s="97"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AG34" s="97" t="str">
        <f>IF('Речевое развитие'!F34="","",IF('Речевое развитие'!F34&gt;1.5,"сформирован",IF('Речевое развитие'!F34&lt;0.5,"не сформирован", "в стадии формирования")))</f>
        <v/>
      </c>
      <c r="AH34" s="97" t="str">
        <f>IF('Речевое развитие'!J34="","",IF('Речевое развитие'!J34&gt;1.5,"сформирован",IF('Речевое развитие'!J34&lt;0.5,"не сформирован", "в стадии формирования")))</f>
        <v/>
      </c>
      <c r="AI34" s="97" t="str">
        <f>IF('Художественно-эстетическое разв'!K35="","",IF('Художественно-эстетическое разв'!K35&gt;1.5,"сформирован",IF('Художественно-эстетическое разв'!K35&lt;0.5,"не сформирован", "в стадии формирования")))</f>
        <v/>
      </c>
      <c r="AJ34" s="97" t="str">
        <f>IF('Художественно-эстетическое разв'!L35="","",IF('Художественно-эстетическое разв'!L35&gt;1.5,"сформирован",IF('Художественно-эстетическое разв'!L35&lt;0.5,"не сформирован", "в стадии формирования")))</f>
        <v/>
      </c>
      <c r="AK34" s="97"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L34" s="97"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AM34" s="222" t="str">
        <f>IF('Речевое развитие'!F34="","",IF('Речевое развитие'!J34="","",IF('Художественно-эстетическое разв'!K35="","",IF('Художественно-эстетическое разв'!L35="","",IF('Социально-коммуникативное разви'!J34="","",IF('Художественно-эстетическое разв'!J35="","",('Речевое развитие'!F34+'Речевое развитие'!J34+'Художественно-эстетическое разв'!K35+'Художественно-эстетическое разв'!L35+'Социально-коммуникативное разви'!J34+'Художественно-эстетическое разв'!J35)/6))))))</f>
        <v/>
      </c>
      <c r="AN34" s="97" t="str">
        <f t="shared" si="4"/>
        <v/>
      </c>
      <c r="AO34" s="97" t="str">
        <f>IF('Физическое развитие'!J34="","",IF('Физическое развитие'!J34&gt;1.5,"сформирован",IF('Физическое развитие'!J34&lt;0.5,"не сформирован", "в стадии формирования")))</f>
        <v/>
      </c>
      <c r="AP34" s="97" t="str">
        <f>IF('Физическое развитие'!I34="","",IF('Физическое развитие'!I34&gt;1.5,"сформирован",IF('Физическое развитие'!I34&lt;0.5,"не сформирован", "в стадии формирования")))</f>
        <v/>
      </c>
      <c r="AQ34" s="97" t="str">
        <f>IF('Физическое развитие'!H34="","",IF('Физическое развитие'!H34&gt;1.5,"сформирован",IF('Физическое развитие'!H34&lt;0.5,"не сформирован", "в стадии формирования")))</f>
        <v/>
      </c>
      <c r="AR34" s="97" t="str">
        <f>IF('Физическое развитие'!G34="","",IF('Физическое развитие'!G34&gt;1.5,"сформирован",IF('Физическое развитие'!G34&lt;0.5,"не сформирован", "в стадии формирования")))</f>
        <v/>
      </c>
      <c r="AS34" s="97" t="str">
        <f>IF('Физическое развитие'!D34="","",IF('Физическое развитие'!D34&gt;1.5,"сформирован",IF('Физическое развитие'!D34&lt;0.5,"не сформирован", "в стадии формирования")))</f>
        <v/>
      </c>
      <c r="AT34" s="97" t="str">
        <f>IF('Физическое развитие'!J34="","",IF('Физическое развитие'!I34="","",IF('Физическое развитие'!H34="","",IF('Физическое развитие'!G34="","",IF('Физическое развитие'!D34="","",('Физическое развитие'!J34+'Физическое развитие'!I34+'Физическое развитие'!H34+'Физическое развитие'!G34+'Физическое развитие'!D34)/5)))))</f>
        <v/>
      </c>
      <c r="AU34" s="97" t="str">
        <f t="shared" si="5"/>
        <v/>
      </c>
    </row>
    <row r="35" spans="1:47">
      <c r="A35" s="97">
        <f>список!A33</f>
        <v>0</v>
      </c>
      <c r="B35" s="97" t="str">
        <f>IF(список!B33="","",список!B33)</f>
        <v/>
      </c>
      <c r="C35" s="97" t="str">
        <f>IF(список!C33="","",список!C33)</f>
        <v/>
      </c>
      <c r="D35" s="97"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E35" s="97" t="str">
        <f>IF('Социально-коммуникативное разви'!I35="","",IF('Социально-коммуникативное разви'!I35&gt;1.5,"сформирован",IF('Социально-коммуникативное разви'!I35&lt;0.5,"не сформирован","в стадии формирования")))</f>
        <v/>
      </c>
      <c r="F35" s="97" t="str">
        <f>IF('познавательное развитие'!M36="","",IF('познавательное развитие'!M36&gt;1.5,"сформирован",IF('познавательное развитие'!M36&lt;0.5,"не сформирован", "в стадии формирования")))</f>
        <v/>
      </c>
      <c r="G35" s="97" t="str">
        <f>IF('познавательное развитие'!K36="","",IF('познавательное развитие'!K36&gt;1.5,"сформирован",IF('познавательное развитие'!K36&lt;0.5,"не сформирован", "в стадии формирования")))</f>
        <v/>
      </c>
      <c r="H35" s="222"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I35" s="97" t="str">
        <f t="shared" si="0"/>
        <v/>
      </c>
      <c r="J35" s="97" t="str">
        <f>IF('познавательное развитие'!E36="","",IF('познавательное развитие'!E36&gt;1.5,"сформирован",IF('познавательное развитие'!E36&lt;0.5,"не сформирован", "в стадии формирования")))</f>
        <v/>
      </c>
      <c r="K35" s="97" t="str">
        <f>IF('познавательное развитие'!F36="","",IF('познавательное развитие'!F36&gt;1.5,"сформирован",IF('познавательное развитие'!F36&lt;0.5,"не сформирован", "в стадии формирования")))</f>
        <v/>
      </c>
      <c r="L35" s="97" t="str">
        <f>IF('познавательное развитие'!L36="","",IF('познавательное развитие'!L36&gt;1.5,"сформирован",IF('познавательное развитие'!L36&lt;0.5,"не сформирован", "в стадии формирования")))</f>
        <v/>
      </c>
      <c r="M35" s="97" t="str">
        <f>IF('Физическое развитие'!N35="","",IF('Физическое развитие'!N35&gt;1.5,"сформирован",IF('Физическое развитие'!N35&lt;0.5,"не сформирован", "в стадии формирования")))</f>
        <v/>
      </c>
      <c r="N35" s="97" t="str">
        <f>IF('Физическое развитие'!O35="","",IF('Физическое развитие'!O35&gt;1.5,"сформирован",IF('Физическое развитие'!O35&lt;0.5,"не сформирован", "в стадии формирования")))</f>
        <v/>
      </c>
      <c r="O35" s="97"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P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Q35" s="97" t="str">
        <f>IF('Физическое развитие'!M35="","",IF('Физическое развитие'!M35&gt;1.5,"сформирован",IF('Физическое развитие'!M35&lt;0.5,"не сформирован", "в стадии формирования")))</f>
        <v/>
      </c>
      <c r="R35" s="222" t="str">
        <f>IF('познавательное развитие'!E36="","",IF('познавательное развитие'!F36="","",IF('познавательное развитие'!L36="","",IF('Физическое развитие'!N35="","",IF('Физическое развитие'!O35="","",IF('Социально-коммуникативное разви'!M35="","",IF('Социально-коммуникативное разви'!Q35="","",IF('Физическое развитие'!M35="","",('познавательное развитие'!E36+'познавательное развитие'!F36+'познавательное развитие'!L36+'Физическое развитие'!N35+'Физическое развитие'!O35+'Социально-коммуникативное разви'!M35+'Социально-коммуникативное разви'!Q35+'Физическое развитие'!M35)/8))))))))</f>
        <v/>
      </c>
      <c r="S35" s="97" t="str">
        <f t="shared" si="1"/>
        <v/>
      </c>
      <c r="T35" s="97"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U35" s="97" t="str">
        <f>IF('Речевое развитие'!D35="","",IF('Речевое развитие'!D35&gt;1.5,"сформирован",IF('Речевое развитие'!D35&lt;0.5,"не сформирован", "в стадии формирования")))</f>
        <v/>
      </c>
      <c r="V35" s="97" t="str">
        <f>IF('Речевое развитие'!E35="","",IF('Речевое развитие'!E35&gt;1.5,"сформирован",IF('Речевое развитие'!E35&lt;0.5,"не сформирован", "в стадии формирования")))</f>
        <v/>
      </c>
      <c r="W35" s="222" t="str">
        <f>IF('Социально-коммуникативное разви'!H35="","",IF('Речевое развитие'!D35="","",IF('Речевое развитие'!E35="","",('Социально-коммуникативное разви'!H35+'Речевое развитие'!D35+'Речевое развитие'!E35)/3)))</f>
        <v/>
      </c>
      <c r="X35" s="97" t="str">
        <f t="shared" si="2"/>
        <v/>
      </c>
      <c r="Y35" s="97"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Z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AA35" s="97"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AB35" s="97"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AC35" s="97" t="str">
        <f>IF('Физическое развитие'!E35="","",IF('Физическое развитие'!E35&gt;1.5,"сформирован",IF('Физическое развитие'!E35&lt;0.5,"не сформирован", "в стадии формирования")))</f>
        <v/>
      </c>
      <c r="AD35" s="97" t="str">
        <f>IF('Социально-коммуникативное разви'!N35="","",IF('Социально-коммуникативное разви'!Q35="","",IF('Социально-коммуникативное разви'!E35="","",IF('Социально-коммуникативное разви'!F35="","",IF('Физическое развитие'!E35="","",('Социально-коммуникативное разви'!N35+'Социально-коммуникативное разви'!Q35+'Социально-коммуникативное разви'!E35+'Социально-коммуникативное разви'!F35+'Физическое развитие'!E35)/5)))))</f>
        <v/>
      </c>
      <c r="AE35" s="97" t="str">
        <f t="shared" si="3"/>
        <v/>
      </c>
      <c r="AF35" s="97"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AG35" s="97" t="str">
        <f>IF('Речевое развитие'!F35="","",IF('Речевое развитие'!F35&gt;1.5,"сформирован",IF('Речевое развитие'!F35&lt;0.5,"не сформирован", "в стадии формирования")))</f>
        <v/>
      </c>
      <c r="AH35" s="97" t="str">
        <f>IF('Речевое развитие'!J35="","",IF('Речевое развитие'!J35&gt;1.5,"сформирован",IF('Речевое развитие'!J35&lt;0.5,"не сформирован", "в стадии формирования")))</f>
        <v/>
      </c>
      <c r="AI35" s="97" t="str">
        <f>IF('Художественно-эстетическое разв'!K36="","",IF('Художественно-эстетическое разв'!K36&gt;1.5,"сформирован",IF('Художественно-эстетическое разв'!K36&lt;0.5,"не сформирован", "в стадии формирования")))</f>
        <v/>
      </c>
      <c r="AJ35" s="97" t="str">
        <f>IF('Художественно-эстетическое разв'!L36="","",IF('Художественно-эстетическое разв'!L36&gt;1.5,"сформирован",IF('Художественно-эстетическое разв'!L36&lt;0.5,"не сформирован", "в стадии формирования")))</f>
        <v/>
      </c>
      <c r="AK35" s="97"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L35" s="97"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AM35" s="222" t="str">
        <f>IF('Речевое развитие'!F35="","",IF('Речевое развитие'!J35="","",IF('Художественно-эстетическое разв'!K36="","",IF('Художественно-эстетическое разв'!L36="","",IF('Социально-коммуникативное разви'!J35="","",IF('Художественно-эстетическое разв'!J36="","",('Речевое развитие'!F35+'Речевое развитие'!J35+'Художественно-эстетическое разв'!K36+'Художественно-эстетическое разв'!L36+'Социально-коммуникативное разви'!J35+'Художественно-эстетическое разв'!J36)/6))))))</f>
        <v/>
      </c>
      <c r="AN35" s="97" t="str">
        <f t="shared" si="4"/>
        <v/>
      </c>
      <c r="AO35" s="97" t="str">
        <f>IF('Физическое развитие'!J35="","",IF('Физическое развитие'!J35&gt;1.5,"сформирован",IF('Физическое развитие'!J35&lt;0.5,"не сформирован", "в стадии формирования")))</f>
        <v/>
      </c>
      <c r="AP35" s="97" t="str">
        <f>IF('Физическое развитие'!I35="","",IF('Физическое развитие'!I35&gt;1.5,"сформирован",IF('Физическое развитие'!I35&lt;0.5,"не сформирован", "в стадии формирования")))</f>
        <v/>
      </c>
      <c r="AQ35" s="97" t="str">
        <f>IF('Физическое развитие'!H35="","",IF('Физическое развитие'!H35&gt;1.5,"сформирован",IF('Физическое развитие'!H35&lt;0.5,"не сформирован", "в стадии формирования")))</f>
        <v/>
      </c>
      <c r="AR35" s="97" t="str">
        <f>IF('Физическое развитие'!G35="","",IF('Физическое развитие'!G35&gt;1.5,"сформирован",IF('Физическое развитие'!G35&lt;0.5,"не сформирован", "в стадии формирования")))</f>
        <v/>
      </c>
      <c r="AS35" s="97" t="str">
        <f>IF('Физическое развитие'!D35="","",IF('Физическое развитие'!D35&gt;1.5,"сформирован",IF('Физическое развитие'!D35&lt;0.5,"не сформирован", "в стадии формирования")))</f>
        <v/>
      </c>
      <c r="AT35" s="97" t="str">
        <f>IF('Физическое развитие'!J35="","",IF('Физическое развитие'!I35="","",IF('Физическое развитие'!H35="","",IF('Физическое развитие'!G35="","",IF('Физическое развитие'!D35="","",('Физическое развитие'!J35+'Физическое развитие'!I35+'Физическое развитие'!H35+'Физическое развитие'!G35+'Физическое развитие'!D35)/5)))))</f>
        <v/>
      </c>
      <c r="AU35" s="97" t="str">
        <f t="shared" si="5"/>
        <v/>
      </c>
    </row>
    <row r="36" spans="1:47">
      <c r="A36" s="97">
        <f>список!A34</f>
        <v>0</v>
      </c>
      <c r="B36" s="97" t="str">
        <f>IF(список!B34="","",список!B34)</f>
        <v/>
      </c>
      <c r="C36" s="97" t="str">
        <f>IF(список!C34="","",список!C34)</f>
        <v/>
      </c>
      <c r="D36" s="97"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E36" s="97" t="str">
        <f>IF('Социально-коммуникативное разви'!I36="","",IF('Социально-коммуникативное разви'!I36&gt;1.5,"сформирован",IF('Социально-коммуникативное разви'!I36&lt;0.5,"не сформирован","в стадии формирования")))</f>
        <v/>
      </c>
      <c r="F36" s="97" t="str">
        <f>IF('познавательное развитие'!M37="","",IF('познавательное развитие'!M37&gt;1.5,"сформирован",IF('познавательное развитие'!M37&lt;0.5,"не сформирован", "в стадии формирования")))</f>
        <v/>
      </c>
      <c r="G36" s="97" t="str">
        <f>IF('познавательное развитие'!K37="","",IF('познавательное развитие'!K37&gt;1.5,"сформирован",IF('познавательное развитие'!K37&lt;0.5,"не сформирован", "в стадии формирования")))</f>
        <v/>
      </c>
      <c r="H36" s="222"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I36" s="97" t="str">
        <f t="shared" si="0"/>
        <v/>
      </c>
      <c r="J36" s="97" t="str">
        <f>IF('познавательное развитие'!E37="","",IF('познавательное развитие'!E37&gt;1.5,"сформирован",IF('познавательное развитие'!E37&lt;0.5,"не сформирован", "в стадии формирования")))</f>
        <v/>
      </c>
      <c r="K36" s="97" t="str">
        <f>IF('познавательное развитие'!F37="","",IF('познавательное развитие'!F37&gt;1.5,"сформирован",IF('познавательное развитие'!F37&lt;0.5,"не сформирован", "в стадии формирования")))</f>
        <v/>
      </c>
      <c r="L36" s="97" t="str">
        <f>IF('познавательное развитие'!L37="","",IF('познавательное развитие'!L37&gt;1.5,"сформирован",IF('познавательное развитие'!L37&lt;0.5,"не сформирован", "в стадии формирования")))</f>
        <v/>
      </c>
      <c r="M36" s="97" t="str">
        <f>IF('Физическое развитие'!N36="","",IF('Физическое развитие'!N36&gt;1.5,"сформирован",IF('Физическое развитие'!N36&lt;0.5,"не сформирован", "в стадии формирования")))</f>
        <v/>
      </c>
      <c r="N36" s="97" t="str">
        <f>IF('Физическое развитие'!O36="","",IF('Физическое развитие'!O36&gt;1.5,"сформирован",IF('Физическое развитие'!O36&lt;0.5,"не сформирован", "в стадии формирования")))</f>
        <v/>
      </c>
      <c r="O36" s="97"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P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Q36" s="97" t="str">
        <f>IF('Физическое развитие'!M36="","",IF('Физическое развитие'!M36&gt;1.5,"сформирован",IF('Физическое развитие'!M36&lt;0.5,"не сформирован", "в стадии формирования")))</f>
        <v/>
      </c>
      <c r="R36" s="222" t="str">
        <f>IF('познавательное развитие'!E37="","",IF('познавательное развитие'!F37="","",IF('познавательное развитие'!L37="","",IF('Физическое развитие'!N36="","",IF('Физическое развитие'!O36="","",IF('Социально-коммуникативное разви'!M36="","",IF('Социально-коммуникативное разви'!Q36="","",IF('Физическое развитие'!M36="","",('познавательное развитие'!E37+'познавательное развитие'!F37+'познавательное развитие'!L37+'Физическое развитие'!N36+'Физическое развитие'!O36+'Социально-коммуникативное разви'!M36+'Социально-коммуникативное разви'!Q36+'Физическое развитие'!M36)/8))))))))</f>
        <v/>
      </c>
      <c r="S36" s="97" t="str">
        <f t="shared" si="1"/>
        <v/>
      </c>
      <c r="T36" s="97"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U36" s="97" t="str">
        <f>IF('Речевое развитие'!D36="","",IF('Речевое развитие'!D36&gt;1.5,"сформирован",IF('Речевое развитие'!D36&lt;0.5,"не сформирован", "в стадии формирования")))</f>
        <v/>
      </c>
      <c r="V36" s="97" t="str">
        <f>IF('Речевое развитие'!E36="","",IF('Речевое развитие'!E36&gt;1.5,"сформирован",IF('Речевое развитие'!E36&lt;0.5,"не сформирован", "в стадии формирования")))</f>
        <v/>
      </c>
      <c r="W36" s="222" t="str">
        <f>IF('Социально-коммуникативное разви'!H36="","",IF('Речевое развитие'!D36="","",IF('Речевое развитие'!E36="","",('Социально-коммуникативное разви'!H36+'Речевое развитие'!D36+'Речевое развитие'!E36)/3)))</f>
        <v/>
      </c>
      <c r="X36" s="97" t="str">
        <f t="shared" si="2"/>
        <v/>
      </c>
      <c r="Y36" s="97"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Z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AA36" s="97"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AB36" s="97"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AC36" s="97" t="str">
        <f>IF('Физическое развитие'!E36="","",IF('Физическое развитие'!E36&gt;1.5,"сформирован",IF('Физическое развитие'!E36&lt;0.5,"не сформирован", "в стадии формирования")))</f>
        <v/>
      </c>
      <c r="AD36" s="97" t="str">
        <f>IF('Социально-коммуникативное разви'!N36="","",IF('Социально-коммуникативное разви'!Q36="","",IF('Социально-коммуникативное разви'!E36="","",IF('Социально-коммуникативное разви'!F36="","",IF('Физическое развитие'!E36="","",('Социально-коммуникативное разви'!N36+'Социально-коммуникативное разви'!Q36+'Социально-коммуникативное разви'!E36+'Социально-коммуникативное разви'!F36+'Физическое развитие'!E36)/5)))))</f>
        <v/>
      </c>
      <c r="AE36" s="97" t="str">
        <f t="shared" si="3"/>
        <v/>
      </c>
      <c r="AF36" s="97"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AG36" s="97" t="str">
        <f>IF('Речевое развитие'!F36="","",IF('Речевое развитие'!F36&gt;1.5,"сформирован",IF('Речевое развитие'!F36&lt;0.5,"не сформирован", "в стадии формирования")))</f>
        <v/>
      </c>
      <c r="AH36" s="97" t="str">
        <f>IF('Речевое развитие'!J36="","",IF('Речевое развитие'!J36&gt;1.5,"сформирован",IF('Речевое развитие'!J36&lt;0.5,"не сформирован", "в стадии формирования")))</f>
        <v/>
      </c>
      <c r="AI36" s="97" t="str">
        <f>IF('Художественно-эстетическое разв'!K37="","",IF('Художественно-эстетическое разв'!K37&gt;1.5,"сформирован",IF('Художественно-эстетическое разв'!K37&lt;0.5,"не сформирован", "в стадии формирования")))</f>
        <v/>
      </c>
      <c r="AJ36" s="97" t="str">
        <f>IF('Художественно-эстетическое разв'!L37="","",IF('Художественно-эстетическое разв'!L37&gt;1.5,"сформирован",IF('Художественно-эстетическое разв'!L37&lt;0.5,"не сформирован", "в стадии формирования")))</f>
        <v/>
      </c>
      <c r="AK36" s="97"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L36" s="97"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AM36" s="222" t="str">
        <f>IF('Речевое развитие'!F36="","",IF('Речевое развитие'!J36="","",IF('Художественно-эстетическое разв'!K37="","",IF('Художественно-эстетическое разв'!L37="","",IF('Социально-коммуникативное разви'!J36="","",IF('Художественно-эстетическое разв'!J37="","",('Речевое развитие'!F36+'Речевое развитие'!J36+'Художественно-эстетическое разв'!K37+'Художественно-эстетическое разв'!L37+'Социально-коммуникативное разви'!J36+'Художественно-эстетическое разв'!J37)/6))))))</f>
        <v/>
      </c>
      <c r="AN36" s="97" t="str">
        <f t="shared" si="4"/>
        <v/>
      </c>
      <c r="AO36" s="97" t="str">
        <f>IF('Физическое развитие'!J36="","",IF('Физическое развитие'!J36&gt;1.5,"сформирован",IF('Физическое развитие'!J36&lt;0.5,"не сформирован", "в стадии формирования")))</f>
        <v/>
      </c>
      <c r="AP36" s="97" t="str">
        <f>IF('Физическое развитие'!I36="","",IF('Физическое развитие'!I36&gt;1.5,"сформирован",IF('Физическое развитие'!I36&lt;0.5,"не сформирован", "в стадии формирования")))</f>
        <v/>
      </c>
      <c r="AQ36" s="97" t="str">
        <f>IF('Физическое развитие'!H36="","",IF('Физическое развитие'!H36&gt;1.5,"сформирован",IF('Физическое развитие'!H36&lt;0.5,"не сформирован", "в стадии формирования")))</f>
        <v/>
      </c>
      <c r="AR36" s="97" t="str">
        <f>IF('Физическое развитие'!G36="","",IF('Физическое развитие'!G36&gt;1.5,"сформирован",IF('Физическое развитие'!G36&lt;0.5,"не сформирован", "в стадии формирования")))</f>
        <v/>
      </c>
      <c r="AS36" s="97" t="str">
        <f>IF('Физическое развитие'!D36="","",IF('Физическое развитие'!D36&gt;1.5,"сформирован",IF('Физическое развитие'!D36&lt;0.5,"не сформирован", "в стадии формирования")))</f>
        <v/>
      </c>
      <c r="AT36" s="97" t="str">
        <f>IF('Физическое развитие'!J36="","",IF('Физическое развитие'!I36="","",IF('Физическое развитие'!H36="","",IF('Физическое развитие'!G36="","",IF('Физическое развитие'!D36="","",('Физическое развитие'!J36+'Физическое развитие'!I36+'Физическое развитие'!H36+'Физическое развитие'!G36+'Физическое развитие'!D36)/5)))))</f>
        <v/>
      </c>
      <c r="AU36" s="97" t="str">
        <f t="shared" si="5"/>
        <v/>
      </c>
    </row>
    <row r="37" spans="1:47">
      <c r="A37" s="97">
        <f>список!A35</f>
        <v>0</v>
      </c>
      <c r="B37" s="97" t="str">
        <f>IF(список!B35="","",список!B35)</f>
        <v/>
      </c>
      <c r="C37" s="97" t="str">
        <f>IF(список!C35="","",список!C35)</f>
        <v/>
      </c>
      <c r="D37" s="97"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E37" s="97" t="str">
        <f>IF('Социально-коммуникативное разви'!I37="","",IF('Социально-коммуникативное разви'!I37&gt;1.5,"сформирован",IF('Социально-коммуникативное разви'!I37&lt;0.5,"не сформирован","в стадии формирования")))</f>
        <v/>
      </c>
      <c r="F37" s="97" t="str">
        <f>IF('познавательное развитие'!M38="","",IF('познавательное развитие'!M38&gt;1.5,"сформирован",IF('познавательное развитие'!M38&lt;0.5,"не сформирован", "в стадии формирования")))</f>
        <v/>
      </c>
      <c r="G37" s="97" t="str">
        <f>IF('познавательное развитие'!K38="","",IF('познавательное развитие'!K38&gt;1.5,"сформирован",IF('познавательное развитие'!K38&lt;0.5,"не сформирован", "в стадии формирования")))</f>
        <v/>
      </c>
      <c r="H37" s="222" t="str">
        <f>IF('Социально-коммуникативное разви'!G37="","",IF('Социально-коммуникативное разви'!I37="","",IF('познавательное развитие'!M38="","",IF('познавательное развитие'!K38="","",('Социально-коммуникативное разви'!G37+'Социально-коммуникативное разви'!I37+'познавательное развитие'!M38+'познавательное развитие'!K38)/4))))</f>
        <v/>
      </c>
      <c r="I37" s="97" t="str">
        <f t="shared" si="0"/>
        <v/>
      </c>
      <c r="J37" s="97" t="str">
        <f>IF('познавательное развитие'!E38="","",IF('познавательное развитие'!E38&gt;1.5,"сформирован",IF('познавательное развитие'!E38&lt;0.5,"не сформирован", "в стадии формирования")))</f>
        <v/>
      </c>
      <c r="K37" s="97" t="str">
        <f>IF('познавательное развитие'!F38="","",IF('познавательное развитие'!F38&gt;1.5,"сформирован",IF('познавательное развитие'!F38&lt;0.5,"не сформирован", "в стадии формирования")))</f>
        <v/>
      </c>
      <c r="L37" s="97" t="str">
        <f>IF('познавательное развитие'!L38="","",IF('познавательное развитие'!L38&gt;1.5,"сформирован",IF('познавательное развитие'!L38&lt;0.5,"не сформирован", "в стадии формирования")))</f>
        <v/>
      </c>
      <c r="M37" s="97" t="str">
        <f>IF('Физическое развитие'!N37="","",IF('Физическое развитие'!N37&gt;1.5,"сформирован",IF('Физическое развитие'!N37&lt;0.5,"не сформирован", "в стадии формирования")))</f>
        <v/>
      </c>
      <c r="N37" s="97" t="str">
        <f>IF('Физическое развитие'!O37="","",IF('Физическое развитие'!O37&gt;1.5,"сформирован",IF('Физическое развитие'!O37&lt;0.5,"не сформирован", "в стадии формирования")))</f>
        <v/>
      </c>
      <c r="O37" s="97"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P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Q37" s="97" t="str">
        <f>IF('Физическое развитие'!M37="","",IF('Физическое развитие'!M37&gt;1.5,"сформирован",IF('Физическое развитие'!M37&lt;0.5,"не сформирован", "в стадии формирования")))</f>
        <v/>
      </c>
      <c r="R37" s="222" t="str">
        <f>IF('познавательное развитие'!E38="","",IF('познавательное развитие'!F38="","",IF('познавательное развитие'!L38="","",IF('Физическое развитие'!N37="","",IF('Физическое развитие'!O37="","",IF('Социально-коммуникативное разви'!M37="","",IF('Социально-коммуникативное разви'!Q37="","",IF('Физическое развитие'!M37="","",('познавательное развитие'!E38+'познавательное развитие'!F38+'познавательное развитие'!L38+'Физическое развитие'!N37+'Физическое развитие'!O37+'Социально-коммуникативное разви'!M37+'Социально-коммуникативное разви'!Q37+'Физическое развитие'!M37)/8))))))))</f>
        <v/>
      </c>
      <c r="S37" s="97" t="str">
        <f t="shared" si="1"/>
        <v/>
      </c>
      <c r="T37" s="97"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U37" s="97" t="str">
        <f>IF('Речевое развитие'!D37="","",IF('Речевое развитие'!D37&gt;1.5,"сформирован",IF('Речевое развитие'!D37&lt;0.5,"не сформирован", "в стадии формирования")))</f>
        <v/>
      </c>
      <c r="V37" s="97" t="str">
        <f>IF('Речевое развитие'!E37="","",IF('Речевое развитие'!E37&gt;1.5,"сформирован",IF('Речевое развитие'!E37&lt;0.5,"не сформирован", "в стадии формирования")))</f>
        <v/>
      </c>
      <c r="W37" s="222" t="str">
        <f>IF('Социально-коммуникативное разви'!H37="","",IF('Речевое развитие'!D37="","",IF('Речевое развитие'!E37="","",('Социально-коммуникативное разви'!H37+'Речевое развитие'!D37+'Речевое развитие'!E37)/3)))</f>
        <v/>
      </c>
      <c r="X37" s="97" t="str">
        <f t="shared" si="2"/>
        <v/>
      </c>
      <c r="Y37" s="97"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Z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AA37" s="97"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AB37" s="97"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AC37" s="97" t="str">
        <f>IF('Физическое развитие'!E37="","",IF('Физическое развитие'!E37&gt;1.5,"сформирован",IF('Физическое развитие'!E37&lt;0.5,"не сформирован", "в стадии формирования")))</f>
        <v/>
      </c>
      <c r="AD37" s="97" t="str">
        <f>IF('Социально-коммуникативное разви'!N37="","",IF('Социально-коммуникативное разви'!Q37="","",IF('Социально-коммуникативное разви'!E37="","",IF('Социально-коммуникативное разви'!F37="","",IF('Физическое развитие'!E37="","",('Социально-коммуникативное разви'!N37+'Социально-коммуникативное разви'!Q37+'Социально-коммуникативное разви'!E37+'Социально-коммуникативное разви'!F37+'Физическое развитие'!E37)/5)))))</f>
        <v/>
      </c>
      <c r="AE37" s="97" t="str">
        <f t="shared" si="3"/>
        <v/>
      </c>
      <c r="AF37" s="97"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AG37" s="97" t="str">
        <f>IF('Речевое развитие'!F37="","",IF('Речевое развитие'!F37&gt;1.5,"сформирован",IF('Речевое развитие'!F37&lt;0.5,"не сформирован", "в стадии формирования")))</f>
        <v/>
      </c>
      <c r="AH37" s="97" t="str">
        <f>IF('Речевое развитие'!J37="","",IF('Речевое развитие'!J37&gt;1.5,"сформирован",IF('Речевое развитие'!J37&lt;0.5,"не сформирован", "в стадии формирования")))</f>
        <v/>
      </c>
      <c r="AI37" s="97" t="str">
        <f>IF('Художественно-эстетическое разв'!K38="","",IF('Художественно-эстетическое разв'!K38&gt;1.5,"сформирован",IF('Художественно-эстетическое разв'!K38&lt;0.5,"не сформирован", "в стадии формирования")))</f>
        <v/>
      </c>
      <c r="AJ37" s="97" t="str">
        <f>IF('Художественно-эстетическое разв'!L38="","",IF('Художественно-эстетическое разв'!L38&gt;1.5,"сформирован",IF('Художественно-эстетическое разв'!L38&lt;0.5,"не сформирован", "в стадии формирования")))</f>
        <v/>
      </c>
      <c r="AK37" s="97"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L37" s="97"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AM37" s="222" t="str">
        <f>IF('Речевое развитие'!F37="","",IF('Речевое развитие'!J37="","",IF('Художественно-эстетическое разв'!K38="","",IF('Художественно-эстетическое разв'!L38="","",IF('Социально-коммуникативное разви'!J37="","",IF('Художественно-эстетическое разв'!J38="","",('Речевое развитие'!F37+'Речевое развитие'!J37+'Художественно-эстетическое разв'!K38+'Художественно-эстетическое разв'!L38+'Социально-коммуникативное разви'!J37+'Художественно-эстетическое разв'!J38)/6))))))</f>
        <v/>
      </c>
      <c r="AN37" s="97" t="str">
        <f t="shared" si="4"/>
        <v/>
      </c>
      <c r="AO37" s="97" t="str">
        <f>IF('Физическое развитие'!J37="","",IF('Физическое развитие'!J37&gt;1.5,"сформирован",IF('Физическое развитие'!J37&lt;0.5,"не сформирован", "в стадии формирования")))</f>
        <v/>
      </c>
      <c r="AP37" s="97" t="str">
        <f>IF('Физическое развитие'!I37="","",IF('Физическое развитие'!I37&gt;1.5,"сформирован",IF('Физическое развитие'!I37&lt;0.5,"не сформирован", "в стадии формирования")))</f>
        <v/>
      </c>
      <c r="AQ37" s="97" t="str">
        <f>IF('Физическое развитие'!H37="","",IF('Физическое развитие'!H37&gt;1.5,"сформирован",IF('Физическое развитие'!H37&lt;0.5,"не сформирован", "в стадии формирования")))</f>
        <v/>
      </c>
      <c r="AR37" s="97" t="str">
        <f>IF('Физическое развитие'!G37="","",IF('Физическое развитие'!G37&gt;1.5,"сформирован",IF('Физическое развитие'!G37&lt;0.5,"не сформирован", "в стадии формирования")))</f>
        <v/>
      </c>
      <c r="AS37" s="97" t="str">
        <f>IF('Физическое развитие'!D37="","",IF('Физическое развитие'!D37&gt;1.5,"сформирован",IF('Физическое развитие'!D37&lt;0.5,"не сформирован", "в стадии формирования")))</f>
        <v/>
      </c>
      <c r="AT37" s="97" t="str">
        <f>IF('Физическое развитие'!J37="","",IF('Физическое развитие'!I37="","",IF('Физическое развитие'!H37="","",IF('Физическое развитие'!G37="","",IF('Физическое развитие'!D37="","",('Физическое развитие'!J37+'Физическое развитие'!I37+'Физическое развитие'!H37+'Физическое развитие'!G37+'Физическое развитие'!D37)/5)))))</f>
        <v/>
      </c>
      <c r="AU37" s="97" t="str">
        <f t="shared" si="5"/>
        <v/>
      </c>
    </row>
    <row r="38" spans="1:47">
      <c r="A38" s="97">
        <f>список!A36</f>
        <v>0</v>
      </c>
      <c r="B38" s="97" t="str">
        <f>IF(список!B36="","",список!B36)</f>
        <v/>
      </c>
      <c r="C38" s="97" t="str">
        <f>IF(список!C36="","",список!C36)</f>
        <v/>
      </c>
      <c r="D38" s="97"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E38" s="97" t="str">
        <f>IF('Социально-коммуникативное разви'!I38="","",IF('Социально-коммуникативное разви'!I38&gt;1.5,"сформирован",IF('Социально-коммуникативное разви'!I38&lt;0.5,"не сформирован","в стадии формирования")))</f>
        <v/>
      </c>
      <c r="F38" s="97" t="str">
        <f>IF('познавательное развитие'!M39="","",IF('познавательное развитие'!M39&gt;1.5,"сформирован",IF('познавательное развитие'!M39&lt;0.5,"не сформирован", "в стадии формирования")))</f>
        <v/>
      </c>
      <c r="G38" s="97" t="str">
        <f>IF('познавательное развитие'!K39="","",IF('познавательное развитие'!K39&gt;1.5,"сформирован",IF('познавательное развитие'!K39&lt;0.5,"не сформирован", "в стадии формирования")))</f>
        <v/>
      </c>
      <c r="H38" s="222" t="str">
        <f>IF('Социально-коммуникативное разви'!G38="","",IF('Социально-коммуникативное разви'!I38="","",IF('познавательное развитие'!M39="","",IF('познавательное развитие'!K39="","",('Социально-коммуникативное разви'!G38+'Социально-коммуникативное разви'!I38+'познавательное развитие'!M39+'познавательное развитие'!K39)/4))))</f>
        <v/>
      </c>
      <c r="I38" s="97" t="str">
        <f t="shared" si="0"/>
        <v/>
      </c>
      <c r="J38" s="97" t="str">
        <f>IF('познавательное развитие'!E39="","",IF('познавательное развитие'!E39&gt;1.5,"сформирован",IF('познавательное развитие'!E39&lt;0.5,"не сформирован", "в стадии формирования")))</f>
        <v/>
      </c>
      <c r="K38" s="97" t="str">
        <f>IF('познавательное развитие'!F39="","",IF('познавательное развитие'!F39&gt;1.5,"сформирован",IF('познавательное развитие'!F39&lt;0.5,"не сформирован", "в стадии формирования")))</f>
        <v/>
      </c>
      <c r="L38" s="97" t="str">
        <f>IF('познавательное развитие'!L39="","",IF('познавательное развитие'!L39&gt;1.5,"сформирован",IF('познавательное развитие'!L39&lt;0.5,"не сформирован", "в стадии формирования")))</f>
        <v/>
      </c>
      <c r="M38" s="97" t="str">
        <f>IF('Физическое развитие'!N38="","",IF('Физическое развитие'!N38&gt;1.5,"сформирован",IF('Физическое развитие'!N38&lt;0.5,"не сформирован", "в стадии формирования")))</f>
        <v/>
      </c>
      <c r="N38" s="97" t="str">
        <f>IF('Физическое развитие'!O38="","",IF('Физическое развитие'!O38&gt;1.5,"сформирован",IF('Физическое развитие'!O38&lt;0.5,"не сформирован", "в стадии формирования")))</f>
        <v/>
      </c>
      <c r="O38" s="97"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P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Q38" s="97" t="str">
        <f>IF('Физическое развитие'!M38="","",IF('Физическое развитие'!M38&gt;1.5,"сформирован",IF('Физическое развитие'!M38&lt;0.5,"не сформирован", "в стадии формирования")))</f>
        <v/>
      </c>
      <c r="R38" s="222" t="str">
        <f>IF('познавательное развитие'!E39="","",IF('познавательное развитие'!F39="","",IF('познавательное развитие'!L39="","",IF('Физическое развитие'!N38="","",IF('Физическое развитие'!O38="","",IF('Социально-коммуникативное разви'!M38="","",IF('Социально-коммуникативное разви'!Q38="","",IF('Физическое развитие'!M38="","",('познавательное развитие'!E39+'познавательное развитие'!F39+'познавательное развитие'!L39+'Физическое развитие'!N38+'Физическое развитие'!O38+'Социально-коммуникативное разви'!M38+'Социально-коммуникативное разви'!Q38+'Физическое развитие'!M38)/8))))))))</f>
        <v/>
      </c>
      <c r="S38" s="97" t="str">
        <f t="shared" si="1"/>
        <v/>
      </c>
      <c r="T38" s="97"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U38" s="97" t="str">
        <f>IF('Речевое развитие'!D38="","",IF('Речевое развитие'!D38&gt;1.5,"сформирован",IF('Речевое развитие'!D38&lt;0.5,"не сформирован", "в стадии формирования")))</f>
        <v/>
      </c>
      <c r="V38" s="97" t="str">
        <f>IF('Речевое развитие'!E38="","",IF('Речевое развитие'!E38&gt;1.5,"сформирован",IF('Речевое развитие'!E38&lt;0.5,"не сформирован", "в стадии формирования")))</f>
        <v/>
      </c>
      <c r="W38" s="222" t="str">
        <f>IF('Социально-коммуникативное разви'!H38="","",IF('Речевое развитие'!D38="","",IF('Речевое развитие'!E38="","",('Социально-коммуникативное разви'!H38+'Речевое развитие'!D38+'Речевое развитие'!E38)/3)))</f>
        <v/>
      </c>
      <c r="X38" s="97" t="str">
        <f t="shared" si="2"/>
        <v/>
      </c>
      <c r="Y38" s="97"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Z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AA38" s="97"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AB38" s="97"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AC38" s="97" t="str">
        <f>IF('Физическое развитие'!E38="","",IF('Физическое развитие'!E38&gt;1.5,"сформирован",IF('Физическое развитие'!E38&lt;0.5,"не сформирован", "в стадии формирования")))</f>
        <v/>
      </c>
      <c r="AD38" s="97" t="str">
        <f>IF('Социально-коммуникативное разви'!N38="","",IF('Социально-коммуникативное разви'!Q38="","",IF('Социально-коммуникативное разви'!E38="","",IF('Социально-коммуникативное разви'!F38="","",IF('Физическое развитие'!E38="","",('Социально-коммуникативное разви'!N38+'Социально-коммуникативное разви'!Q38+'Социально-коммуникативное разви'!E38+'Социально-коммуникативное разви'!F38+'Физическое развитие'!E38)/5)))))</f>
        <v/>
      </c>
      <c r="AE38" s="97" t="str">
        <f t="shared" si="3"/>
        <v/>
      </c>
      <c r="AF38" s="97"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AG38" s="97" t="str">
        <f>IF('Речевое развитие'!F38="","",IF('Речевое развитие'!F38&gt;1.5,"сформирован",IF('Речевое развитие'!F38&lt;0.5,"не сформирован", "в стадии формирования")))</f>
        <v/>
      </c>
      <c r="AH38" s="97" t="str">
        <f>IF('Речевое развитие'!J38="","",IF('Речевое развитие'!J38&gt;1.5,"сформирован",IF('Речевое развитие'!J38&lt;0.5,"не сформирован", "в стадии формирования")))</f>
        <v/>
      </c>
      <c r="AI38" s="97" t="str">
        <f>IF('Художественно-эстетическое разв'!K39="","",IF('Художественно-эстетическое разв'!K39&gt;1.5,"сформирован",IF('Художественно-эстетическое разв'!K39&lt;0.5,"не сформирован", "в стадии формирования")))</f>
        <v/>
      </c>
      <c r="AJ38" s="97" t="str">
        <f>IF('Художественно-эстетическое разв'!L39="","",IF('Художественно-эстетическое разв'!L39&gt;1.5,"сформирован",IF('Художественно-эстетическое разв'!L39&lt;0.5,"не сформирован", "в стадии формирования")))</f>
        <v/>
      </c>
      <c r="AK38" s="97"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L38" s="97"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AM38" s="222" t="str">
        <f>IF('Речевое развитие'!F38="","",IF('Речевое развитие'!J38="","",IF('Художественно-эстетическое разв'!K39="","",IF('Художественно-эстетическое разв'!L39="","",IF('Социально-коммуникативное разви'!J38="","",IF('Художественно-эстетическое разв'!J39="","",('Речевое развитие'!F38+'Речевое развитие'!J38+'Художественно-эстетическое разв'!K39+'Художественно-эстетическое разв'!L39+'Социально-коммуникативное разви'!J38+'Художественно-эстетическое разв'!J39)/6))))))</f>
        <v/>
      </c>
      <c r="AN38" s="97" t="str">
        <f t="shared" si="4"/>
        <v/>
      </c>
      <c r="AO38" s="97" t="str">
        <f>IF('Физическое развитие'!J38="","",IF('Физическое развитие'!J38&gt;1.5,"сформирован",IF('Физическое развитие'!J38&lt;0.5,"не сформирован", "в стадии формирования")))</f>
        <v/>
      </c>
      <c r="AP38" s="97" t="str">
        <f>IF('Физическое развитие'!I38="","",IF('Физическое развитие'!I38&gt;1.5,"сформирован",IF('Физическое развитие'!I38&lt;0.5,"не сформирован", "в стадии формирования")))</f>
        <v/>
      </c>
      <c r="AQ38" s="97" t="str">
        <f>IF('Физическое развитие'!H38="","",IF('Физическое развитие'!H38&gt;1.5,"сформирован",IF('Физическое развитие'!H38&lt;0.5,"не сформирован", "в стадии формирования")))</f>
        <v/>
      </c>
      <c r="AR38" s="97" t="str">
        <f>IF('Физическое развитие'!G38="","",IF('Физическое развитие'!G38&gt;1.5,"сформирован",IF('Физическое развитие'!G38&lt;0.5,"не сформирован", "в стадии формирования")))</f>
        <v/>
      </c>
      <c r="AS38" s="97" t="str">
        <f>IF('Физическое развитие'!D38="","",IF('Физическое развитие'!D38&gt;1.5,"сформирован",IF('Физическое развитие'!D38&lt;0.5,"не сформирован", "в стадии формирования")))</f>
        <v/>
      </c>
      <c r="AT38" s="97" t="str">
        <f>IF('Физическое развитие'!J38="","",IF('Физическое развитие'!I38="","",IF('Физическое развитие'!H38="","",IF('Физическое развитие'!G38="","",IF('Физическое развитие'!D38="","",('Физическое развитие'!J38+'Физическое развитие'!I38+'Физическое развитие'!H38+'Физическое развитие'!G38+'Физическое развитие'!D38)/5)))))</f>
        <v/>
      </c>
      <c r="AU38" s="97" t="str">
        <f t="shared" si="5"/>
        <v/>
      </c>
    </row>
  </sheetData>
  <sheetProtection password="CC6F" sheet="1" objects="1" scenarios="1" selectLockedCells="1"/>
  <mergeCells count="6">
    <mergeCell ref="D2:I2"/>
    <mergeCell ref="AO2:AU2"/>
    <mergeCell ref="AG2:AN2"/>
    <mergeCell ref="Y2:AE2"/>
    <mergeCell ref="T2:X2"/>
    <mergeCell ref="J2:S2"/>
  </mergeCells>
  <conditionalFormatting sqref="D4:D38">
    <cfRule type="containsText" dxfId="93" priority="41" operator="containsText" text="сформирован">
      <formula>NOT(ISERROR(SEARCH("сформирован",D4)))</formula>
    </cfRule>
    <cfRule type="containsText" dxfId="92" priority="42" operator="containsText" text="в стадии формирования">
      <formula>NOT(ISERROR(SEARCH("в стадии формирования",D4)))</formula>
    </cfRule>
    <cfRule type="containsText" dxfId="91" priority="43" operator="containsText" text="не сформирован">
      <formula>NOT(ISERROR(SEARCH("не сформирован",D4)))</formula>
    </cfRule>
  </conditionalFormatting>
  <conditionalFormatting sqref="E4:G38">
    <cfRule type="containsText" dxfId="90" priority="38" operator="containsText" text="сформирован">
      <formula>NOT(ISERROR(SEARCH("сформирован",E4)))</formula>
    </cfRule>
    <cfRule type="containsText" dxfId="89" priority="39" operator="containsText" text="в стадии формирования">
      <formula>NOT(ISERROR(SEARCH("в стадии формирования",E4)))</formula>
    </cfRule>
    <cfRule type="containsText" dxfId="88" priority="40" operator="containsText" text="не сформирован">
      <formula>NOT(ISERROR(SEARCH("не сформирован",E4)))</formula>
    </cfRule>
  </conditionalFormatting>
  <conditionalFormatting sqref="D5:D29">
    <cfRule type="containsText" dxfId="87" priority="35" operator="containsText" text="сформирован">
      <formula>NOT(ISERROR(SEARCH("сформирован",D5)))</formula>
    </cfRule>
    <cfRule type="containsText" dxfId="86" priority="36" operator="containsText" text="в стадии формирования">
      <formula>NOT(ISERROR(SEARCH("в стадии формирования",D5)))</formula>
    </cfRule>
    <cfRule type="containsText" dxfId="85" priority="37" operator="containsText" text="не сформирован">
      <formula>NOT(ISERROR(SEARCH("не сформирован",D5)))</formula>
    </cfRule>
  </conditionalFormatting>
  <conditionalFormatting sqref="I4:Q38">
    <cfRule type="containsText" dxfId="84" priority="22" operator="containsText" text="не сформирован">
      <formula>NOT(ISERROR(SEARCH("не сформирован",I4)))</formula>
    </cfRule>
    <cfRule type="containsText" dxfId="83" priority="23" operator="containsText" text="сформирован">
      <formula>NOT(ISERROR(SEARCH("сформирован",I4)))</formula>
    </cfRule>
    <cfRule type="containsText" dxfId="82" priority="32" operator="containsText" text="сформирован">
      <formula>NOT(ISERROR(SEARCH("сформирован",I4)))</formula>
    </cfRule>
    <cfRule type="containsText" dxfId="81" priority="33" operator="containsText" text="в стадии формирования">
      <formula>NOT(ISERROR(SEARCH("в стадии формирования",I4)))</formula>
    </cfRule>
    <cfRule type="containsText" dxfId="80" priority="34" operator="containsText" text="не сформирован">
      <formula>NOT(ISERROR(SEARCH("не сформирован",I4)))</formula>
    </cfRule>
  </conditionalFormatting>
  <conditionalFormatting sqref="S4:V38">
    <cfRule type="containsText" dxfId="79" priority="20" operator="containsText" text="не сформирован">
      <formula>NOT(ISERROR(SEARCH("не сформирован",S4)))</formula>
    </cfRule>
    <cfRule type="containsText" dxfId="78" priority="21" operator="containsText" text="сформирован">
      <formula>NOT(ISERROR(SEARCH("сформирован",S4)))</formula>
    </cfRule>
    <cfRule type="containsText" dxfId="77" priority="29" operator="containsText" text="сформирован">
      <formula>NOT(ISERROR(SEARCH("сформирован",S4)))</formula>
    </cfRule>
    <cfRule type="containsText" dxfId="76" priority="30" operator="containsText" text="в стадии формирования">
      <formula>NOT(ISERROR(SEARCH("в стадии формирования",S4)))</formula>
    </cfRule>
    <cfRule type="containsText" dxfId="75" priority="31" operator="containsText" text="не сформирован">
      <formula>NOT(ISERROR(SEARCH("не сформирован",S4)))</formula>
    </cfRule>
  </conditionalFormatting>
  <conditionalFormatting sqref="X4:AC38">
    <cfRule type="containsText" dxfId="74" priority="18" operator="containsText" text="не сформирован">
      <formula>NOT(ISERROR(SEARCH("не сформирован",X4)))</formula>
    </cfRule>
    <cfRule type="containsText" dxfId="73" priority="19" operator="containsText" text="сформирован">
      <formula>NOT(ISERROR(SEARCH("сформирован",X4)))</formula>
    </cfRule>
    <cfRule type="containsText" dxfId="72" priority="26" operator="containsText" text="сформирован">
      <formula>NOT(ISERROR(SEARCH("сформирован",X4)))</formula>
    </cfRule>
    <cfRule type="containsText" dxfId="71" priority="27" operator="containsText" text="в стадии формирования">
      <formula>NOT(ISERROR(SEARCH("в стадии формирования",X4)))</formula>
    </cfRule>
    <cfRule type="containsText" dxfId="70" priority="28" operator="containsText" text="не сформирован">
      <formula>NOT(ISERROR(SEARCH("не сформирован",X4)))</formula>
    </cfRule>
  </conditionalFormatting>
  <conditionalFormatting sqref="D4:G38">
    <cfRule type="containsText" dxfId="69" priority="24" operator="containsText" text="не сформирован">
      <formula>NOT(ISERROR(SEARCH("не сформирован",D4)))</formula>
    </cfRule>
    <cfRule type="containsText" dxfId="68" priority="25" operator="containsText" text="сформирован">
      <formula>NOT(ISERROR(SEARCH("сформирован",D4)))</formula>
    </cfRule>
  </conditionalFormatting>
  <conditionalFormatting sqref="AE4:AE38">
    <cfRule type="containsText" dxfId="67" priority="15" operator="containsText" text="в стадии формирования">
      <formula>NOT(ISERROR(SEARCH("в стадии формирования",AE4)))</formula>
    </cfRule>
    <cfRule type="containsText" dxfId="66" priority="16" operator="containsText" text="сформирован">
      <formula>NOT(ISERROR(SEARCH("сформирован",AE4)))</formula>
    </cfRule>
    <cfRule type="containsText" dxfId="65" priority="17" operator="containsText" text="не сформирован">
      <formula>NOT(ISERROR(SEARCH("не сформирован",AE4)))</formula>
    </cfRule>
  </conditionalFormatting>
  <conditionalFormatting sqref="AF4:AF38">
    <cfRule type="containsText" dxfId="64" priority="12" operator="containsText" text="в стадии формирования">
      <formula>NOT(ISERROR(SEARCH("в стадии формирования",AF4)))</formula>
    </cfRule>
    <cfRule type="containsText" dxfId="63" priority="13" operator="containsText" text="сформирован">
      <formula>NOT(ISERROR(SEARCH("сформирован",AF4)))</formula>
    </cfRule>
    <cfRule type="containsText" dxfId="62" priority="14" operator="containsText" text="не сформирован">
      <formula>NOT(ISERROR(SEARCH("не сформирован",AF4)))</formula>
    </cfRule>
  </conditionalFormatting>
  <conditionalFormatting sqref="AG4:AL38">
    <cfRule type="containsText" dxfId="61" priority="9" operator="containsText" text="в стадии формирования">
      <formula>NOT(ISERROR(SEARCH("в стадии формирования",AG4)))</formula>
    </cfRule>
    <cfRule type="containsText" dxfId="60" priority="10" operator="containsText" text="сформирован">
      <formula>NOT(ISERROR(SEARCH("сформирован",AG4)))</formula>
    </cfRule>
    <cfRule type="containsText" dxfId="59" priority="11" operator="containsText" text="не сформирован">
      <formula>NOT(ISERROR(SEARCH("не сформирован",AG4)))</formula>
    </cfRule>
  </conditionalFormatting>
  <conditionalFormatting sqref="AN4:AS38">
    <cfRule type="containsText" dxfId="58" priority="5" operator="containsText" text="не сформирован">
      <formula>NOT(ISERROR(SEARCH("не сформирован",AN4)))</formula>
    </cfRule>
    <cfRule type="containsText" dxfId="57" priority="6" operator="containsText" text="в стадии формирования">
      <formula>NOT(ISERROR(SEARCH("в стадии формирования",AN4)))</formula>
    </cfRule>
    <cfRule type="containsText" dxfId="56" priority="7" operator="containsText" text="сформирован">
      <formula>NOT(ISERROR(SEARCH("сформирован",AN4)))</formula>
    </cfRule>
    <cfRule type="containsText" dxfId="55" priority="8" operator="containsText" text="не сформирован">
      <formula>NOT(ISERROR(SEARCH("не сформирован",AN4)))</formula>
    </cfRule>
  </conditionalFormatting>
  <conditionalFormatting sqref="AU4:AU38">
    <cfRule type="containsText" dxfId="54" priority="1" operator="containsText" text="не сформирован">
      <formula>NOT(ISERROR(SEARCH("не сформирован",AU4)))</formula>
    </cfRule>
    <cfRule type="containsText" dxfId="53" priority="2" operator="containsText" text="в стадии формирования">
      <formula>NOT(ISERROR(SEARCH("в стадии формирования",AU4)))</formula>
    </cfRule>
    <cfRule type="containsText" dxfId="52" priority="3" operator="containsText" text="сформирован">
      <formula>NOT(ISERROR(SEARCH("сформирован",AU4)))</formula>
    </cfRule>
    <cfRule type="containsText" dxfId="51" priority="4" operator="containsText" text="не сформирован">
      <formula>NOT(ISERROR(SEARCH("не сформирован",AU4)))</formula>
    </cfRule>
  </conditionalFormatting>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dimension ref="A2:DO59"/>
  <sheetViews>
    <sheetView topLeftCell="J19" zoomScale="70" zoomScaleNormal="70" workbookViewId="0">
      <selection activeCell="P36" sqref="P36"/>
    </sheetView>
  </sheetViews>
  <sheetFormatPr defaultColWidth="9.140625" defaultRowHeight="15"/>
  <cols>
    <col min="1" max="1" width="9.140625" style="105"/>
    <col min="2" max="2" width="36.140625" style="105" customWidth="1"/>
    <col min="3" max="3" width="12.85546875" style="105" customWidth="1"/>
    <col min="4" max="4" width="34.7109375" style="105" customWidth="1"/>
    <col min="5" max="5" width="0.140625" style="105" customWidth="1"/>
    <col min="6" max="7" width="9.140625" style="105" hidden="1" customWidth="1"/>
    <col min="8" max="8" width="41.5703125" style="105" customWidth="1"/>
    <col min="9" max="9" width="39" style="105" customWidth="1"/>
    <col min="10" max="10" width="41.42578125" style="105" customWidth="1"/>
    <col min="11" max="11" width="36.85546875" style="105" customWidth="1"/>
    <col min="12" max="12" width="46.140625" style="105" customWidth="1"/>
    <col min="13" max="13" width="40" style="105" customWidth="1"/>
    <col min="14" max="16384" width="9.140625" style="105"/>
  </cols>
  <sheetData>
    <row r="2" spans="1:13" ht="164.25" customHeight="1">
      <c r="A2" s="214" t="str">
        <f>список!A1</f>
        <v>№</v>
      </c>
      <c r="B2" s="213" t="str">
        <f>список!B1</f>
        <v>Фамилия, имя воспитанника</v>
      </c>
      <c r="C2" s="105" t="str">
        <f>список!C1</f>
        <v>дата</v>
      </c>
      <c r="D2" s="220" t="s">
        <v>201</v>
      </c>
      <c r="E2" s="221"/>
      <c r="F2" s="221"/>
      <c r="G2" s="221"/>
      <c r="H2" s="220" t="s">
        <v>211</v>
      </c>
      <c r="I2" s="220" t="s">
        <v>204</v>
      </c>
      <c r="J2" s="220" t="s">
        <v>205</v>
      </c>
      <c r="K2" s="220" t="s">
        <v>207</v>
      </c>
      <c r="L2" s="220" t="s">
        <v>208</v>
      </c>
      <c r="M2" s="220" t="s">
        <v>210</v>
      </c>
    </row>
    <row r="3" spans="1:13">
      <c r="A3" s="97">
        <f>список!A2</f>
        <v>1</v>
      </c>
      <c r="B3" s="97" t="str">
        <f>IF(список!B2="","",список!B2)</f>
        <v/>
      </c>
      <c r="C3" s="97" t="str">
        <f>IF(список!C2="","",список!C2)</f>
        <v/>
      </c>
      <c r="D3" s="97" t="str">
        <f>'Целевые ориентиры'!I4</f>
        <v/>
      </c>
      <c r="E3" s="97"/>
      <c r="F3" s="97"/>
      <c r="G3" s="97"/>
      <c r="H3" s="97" t="str">
        <f>'Целевые ориентиры'!S4</f>
        <v/>
      </c>
      <c r="I3" s="97" t="str">
        <f>'Целевые ориентиры'!X4</f>
        <v/>
      </c>
      <c r="J3" s="97" t="str">
        <f>'Целевые ориентиры'!AE4</f>
        <v/>
      </c>
      <c r="K3" s="97" t="str">
        <f>'Целевые ориентиры'!AF4</f>
        <v/>
      </c>
      <c r="L3" s="97" t="str">
        <f>'Целевые ориентиры'!AN4</f>
        <v/>
      </c>
      <c r="M3" s="97" t="str">
        <f>'Целевые ориентиры'!AU4</f>
        <v/>
      </c>
    </row>
    <row r="4" spans="1:13">
      <c r="A4" s="97">
        <f>список!A3</f>
        <v>2</v>
      </c>
      <c r="B4" s="97" t="str">
        <f>IF(список!B3="","",список!B3)</f>
        <v/>
      </c>
      <c r="C4" s="97" t="str">
        <f>IF(список!C3="","",список!C3)</f>
        <v/>
      </c>
      <c r="D4" s="97" t="str">
        <f>'Целевые ориентиры'!I5</f>
        <v/>
      </c>
      <c r="E4" s="97"/>
      <c r="F4" s="97"/>
      <c r="G4" s="97"/>
      <c r="H4" s="97" t="str">
        <f>'Целевые ориентиры'!S5</f>
        <v/>
      </c>
      <c r="I4" s="97" t="str">
        <f>'Целевые ориентиры'!X5</f>
        <v/>
      </c>
      <c r="J4" s="97" t="str">
        <f>'Целевые ориентиры'!AE5</f>
        <v/>
      </c>
      <c r="K4" s="97" t="str">
        <f>'Целевые ориентиры'!AF5</f>
        <v/>
      </c>
      <c r="L4" s="97" t="str">
        <f>'Целевые ориентиры'!AN5</f>
        <v/>
      </c>
      <c r="M4" s="97" t="str">
        <f>'Целевые ориентиры'!AU5</f>
        <v/>
      </c>
    </row>
    <row r="5" spans="1:13">
      <c r="A5" s="97">
        <f>список!A4</f>
        <v>3</v>
      </c>
      <c r="B5" s="97" t="str">
        <f>IF(список!B4="","",список!B4)</f>
        <v/>
      </c>
      <c r="C5" s="97" t="str">
        <f>IF(список!C4="","",список!C4)</f>
        <v/>
      </c>
      <c r="D5" s="97" t="str">
        <f>'Целевые ориентиры'!I6</f>
        <v/>
      </c>
      <c r="E5" s="97"/>
      <c r="F5" s="222"/>
      <c r="G5" s="97"/>
      <c r="H5" s="97" t="str">
        <f>'Целевые ориентиры'!S6</f>
        <v/>
      </c>
      <c r="I5" s="97" t="str">
        <f>'Целевые ориентиры'!X6</f>
        <v/>
      </c>
      <c r="J5" s="97" t="str">
        <f>'Целевые ориентиры'!AE6</f>
        <v/>
      </c>
      <c r="K5" s="97" t="str">
        <f>'Целевые ориентиры'!AF6</f>
        <v/>
      </c>
      <c r="L5" s="97" t="str">
        <f>'Целевые ориентиры'!AN6</f>
        <v/>
      </c>
      <c r="M5" s="97" t="str">
        <f>'Целевые ориентиры'!AU6</f>
        <v/>
      </c>
    </row>
    <row r="6" spans="1:13">
      <c r="A6" s="97">
        <f>список!A5</f>
        <v>4</v>
      </c>
      <c r="B6" s="97" t="str">
        <f>IF(список!B5="","",список!B5)</f>
        <v/>
      </c>
      <c r="C6" s="97" t="str">
        <f>IF(список!C5="","",список!C5)</f>
        <v/>
      </c>
      <c r="D6" s="97" t="str">
        <f>'Целевые ориентиры'!I7</f>
        <v/>
      </c>
      <c r="E6" s="97"/>
      <c r="F6" s="222"/>
      <c r="G6" s="97"/>
      <c r="H6" s="97" t="str">
        <f>'Целевые ориентиры'!S7</f>
        <v/>
      </c>
      <c r="I6" s="97" t="str">
        <f>'Целевые ориентиры'!X7</f>
        <v/>
      </c>
      <c r="J6" s="97" t="str">
        <f>'Целевые ориентиры'!AE7</f>
        <v/>
      </c>
      <c r="K6" s="97" t="str">
        <f>'Целевые ориентиры'!AF7</f>
        <v/>
      </c>
      <c r="L6" s="97" t="str">
        <f>'Целевые ориентиры'!AN7</f>
        <v/>
      </c>
      <c r="M6" s="97" t="str">
        <f>'Целевые ориентиры'!AU7</f>
        <v/>
      </c>
    </row>
    <row r="7" spans="1:13">
      <c r="A7" s="97">
        <f>список!A6</f>
        <v>5</v>
      </c>
      <c r="B7" s="97" t="str">
        <f>IF(список!B6="","",список!B6)</f>
        <v/>
      </c>
      <c r="C7" s="97" t="str">
        <f>IF(список!C6="","",список!C6)</f>
        <v/>
      </c>
      <c r="D7" s="97" t="str">
        <f>'Целевые ориентиры'!I8</f>
        <v/>
      </c>
      <c r="E7" s="97"/>
      <c r="F7" s="222"/>
      <c r="G7" s="97"/>
      <c r="H7" s="97" t="str">
        <f>'Целевые ориентиры'!S8</f>
        <v/>
      </c>
      <c r="I7" s="97" t="str">
        <f>'Целевые ориентиры'!X8</f>
        <v/>
      </c>
      <c r="J7" s="97" t="str">
        <f>'Целевые ориентиры'!AE8</f>
        <v/>
      </c>
      <c r="K7" s="97" t="str">
        <f>'Целевые ориентиры'!AF8</f>
        <v/>
      </c>
      <c r="L7" s="97" t="str">
        <f>'Целевые ориентиры'!AN8</f>
        <v/>
      </c>
      <c r="M7" s="97" t="str">
        <f>'Целевые ориентиры'!AU8</f>
        <v/>
      </c>
    </row>
    <row r="8" spans="1:13">
      <c r="A8" s="97">
        <f>список!A7</f>
        <v>6</v>
      </c>
      <c r="B8" s="97" t="str">
        <f>IF(список!B7="","",список!B7)</f>
        <v/>
      </c>
      <c r="C8" s="97" t="str">
        <f>IF(список!C7="","",список!C7)</f>
        <v/>
      </c>
      <c r="D8" s="97" t="str">
        <f>'Целевые ориентиры'!I9</f>
        <v/>
      </c>
      <c r="E8" s="97"/>
      <c r="F8" s="97"/>
      <c r="G8" s="97"/>
      <c r="H8" s="97" t="str">
        <f>'Целевые ориентиры'!S9</f>
        <v/>
      </c>
      <c r="I8" s="97" t="str">
        <f>'Целевые ориентиры'!X9</f>
        <v/>
      </c>
      <c r="J8" s="97" t="str">
        <f>'Целевые ориентиры'!AE9</f>
        <v/>
      </c>
      <c r="K8" s="97" t="str">
        <f>'Целевые ориентиры'!AF9</f>
        <v/>
      </c>
      <c r="L8" s="97" t="str">
        <f>'Целевые ориентиры'!AN9</f>
        <v/>
      </c>
      <c r="M8" s="97" t="str">
        <f>'Целевые ориентиры'!AU9</f>
        <v/>
      </c>
    </row>
    <row r="9" spans="1:13">
      <c r="A9" s="97">
        <f>список!A8</f>
        <v>7</v>
      </c>
      <c r="B9" s="97" t="str">
        <f>IF(список!B8="","",список!B8)</f>
        <v/>
      </c>
      <c r="C9" s="97" t="str">
        <f>IF(список!C8="","",список!C8)</f>
        <v/>
      </c>
      <c r="D9" s="97" t="str">
        <f>'Целевые ориентиры'!I10</f>
        <v/>
      </c>
      <c r="E9" s="97"/>
      <c r="F9" s="222"/>
      <c r="G9" s="97"/>
      <c r="H9" s="97" t="str">
        <f>'Целевые ориентиры'!S10</f>
        <v/>
      </c>
      <c r="I9" s="97" t="str">
        <f>'Целевые ориентиры'!X10</f>
        <v/>
      </c>
      <c r="J9" s="97" t="str">
        <f>'Целевые ориентиры'!AE10</f>
        <v/>
      </c>
      <c r="K9" s="97" t="str">
        <f>'Целевые ориентиры'!AF10</f>
        <v/>
      </c>
      <c r="L9" s="97" t="str">
        <f>'Целевые ориентиры'!AN10</f>
        <v/>
      </c>
      <c r="M9" s="97" t="str">
        <f>'Целевые ориентиры'!AU10</f>
        <v/>
      </c>
    </row>
    <row r="10" spans="1:13">
      <c r="A10" s="97">
        <f>список!A9</f>
        <v>8</v>
      </c>
      <c r="B10" s="97" t="str">
        <f>IF(список!B9="","",список!B9)</f>
        <v/>
      </c>
      <c r="C10" s="97" t="str">
        <f>IF(список!C9="","",список!C9)</f>
        <v/>
      </c>
      <c r="D10" s="97" t="str">
        <f>'Целевые ориентиры'!I11</f>
        <v/>
      </c>
      <c r="E10" s="97"/>
      <c r="F10" s="222"/>
      <c r="G10" s="97"/>
      <c r="H10" s="97" t="str">
        <f>'Целевые ориентиры'!S11</f>
        <v/>
      </c>
      <c r="I10" s="97" t="str">
        <f>'Целевые ориентиры'!X11</f>
        <v/>
      </c>
      <c r="J10" s="97" t="str">
        <f>'Целевые ориентиры'!AE11</f>
        <v/>
      </c>
      <c r="K10" s="97" t="str">
        <f>'Целевые ориентиры'!AF11</f>
        <v/>
      </c>
      <c r="L10" s="97" t="str">
        <f>'Целевые ориентиры'!AN11</f>
        <v/>
      </c>
      <c r="M10" s="97" t="str">
        <f>'Целевые ориентиры'!AU11</f>
        <v/>
      </c>
    </row>
    <row r="11" spans="1:13">
      <c r="A11" s="97">
        <f>список!A10</f>
        <v>9</v>
      </c>
      <c r="B11" s="97" t="str">
        <f>IF(список!B10="","",список!B10)</f>
        <v/>
      </c>
      <c r="C11" s="97" t="str">
        <f>IF(список!C10="","",список!C10)</f>
        <v/>
      </c>
      <c r="D11" s="97" t="str">
        <f>'Целевые ориентиры'!I12</f>
        <v/>
      </c>
      <c r="E11" s="97"/>
      <c r="F11" s="97"/>
      <c r="G11" s="97"/>
      <c r="H11" s="97" t="str">
        <f>'Целевые ориентиры'!S12</f>
        <v/>
      </c>
      <c r="I11" s="97" t="str">
        <f>'Целевые ориентиры'!X12</f>
        <v/>
      </c>
      <c r="J11" s="97" t="str">
        <f>'Целевые ориентиры'!AE12</f>
        <v/>
      </c>
      <c r="K11" s="97" t="str">
        <f>'Целевые ориентиры'!AF12</f>
        <v/>
      </c>
      <c r="L11" s="97" t="str">
        <f>'Целевые ориентиры'!AN12</f>
        <v/>
      </c>
      <c r="M11" s="97" t="str">
        <f>'Целевые ориентиры'!AU12</f>
        <v/>
      </c>
    </row>
    <row r="12" spans="1:13">
      <c r="A12" s="97">
        <f>список!A11</f>
        <v>10</v>
      </c>
      <c r="B12" s="97" t="str">
        <f>IF(список!B11="","",список!B11)</f>
        <v/>
      </c>
      <c r="C12" s="97" t="str">
        <f>IF(список!C11="","",список!C11)</f>
        <v/>
      </c>
      <c r="D12" s="97" t="str">
        <f>'Целевые ориентиры'!I13</f>
        <v/>
      </c>
      <c r="E12" s="97"/>
      <c r="F12" s="97"/>
      <c r="G12" s="97"/>
      <c r="H12" s="97" t="str">
        <f>'Целевые ориентиры'!S13</f>
        <v/>
      </c>
      <c r="I12" s="97" t="str">
        <f>'Целевые ориентиры'!X13</f>
        <v/>
      </c>
      <c r="J12" s="97" t="str">
        <f>'Целевые ориентиры'!AE13</f>
        <v/>
      </c>
      <c r="K12" s="97" t="str">
        <f>'Целевые ориентиры'!AF13</f>
        <v/>
      </c>
      <c r="L12" s="97" t="str">
        <f>'Целевые ориентиры'!AN13</f>
        <v/>
      </c>
      <c r="M12" s="97" t="str">
        <f>'Целевые ориентиры'!AU13</f>
        <v/>
      </c>
    </row>
    <row r="13" spans="1:13">
      <c r="A13" s="97">
        <f>список!A12</f>
        <v>11</v>
      </c>
      <c r="B13" s="97" t="str">
        <f>IF(список!B12="","",список!B12)</f>
        <v/>
      </c>
      <c r="C13" s="97" t="str">
        <f>IF(список!C12="","",список!C12)</f>
        <v/>
      </c>
      <c r="D13" s="97" t="str">
        <f>'Целевые ориентиры'!I14</f>
        <v/>
      </c>
      <c r="E13" s="97"/>
      <c r="F13" s="222"/>
      <c r="G13" s="97"/>
      <c r="H13" s="97" t="str">
        <f>'Целевые ориентиры'!S14</f>
        <v/>
      </c>
      <c r="I13" s="97" t="str">
        <f>'Целевые ориентиры'!X14</f>
        <v/>
      </c>
      <c r="J13" s="97" t="str">
        <f>'Целевые ориентиры'!AE14</f>
        <v/>
      </c>
      <c r="K13" s="97" t="str">
        <f>'Целевые ориентиры'!AF14</f>
        <v/>
      </c>
      <c r="L13" s="97" t="str">
        <f>'Целевые ориентиры'!AN14</f>
        <v/>
      </c>
      <c r="M13" s="97" t="str">
        <f>'Целевые ориентиры'!AU14</f>
        <v/>
      </c>
    </row>
    <row r="14" spans="1:13">
      <c r="A14" s="97">
        <f>список!A13</f>
        <v>12</v>
      </c>
      <c r="B14" s="97" t="str">
        <f>IF(список!B13="","",список!B13)</f>
        <v/>
      </c>
      <c r="C14" s="97" t="str">
        <f>IF(список!C13="","",список!C13)</f>
        <v/>
      </c>
      <c r="D14" s="97" t="str">
        <f>'Целевые ориентиры'!I15</f>
        <v/>
      </c>
      <c r="E14" s="97"/>
      <c r="F14" s="222"/>
      <c r="G14" s="97"/>
      <c r="H14" s="97" t="str">
        <f>'Целевые ориентиры'!S15</f>
        <v/>
      </c>
      <c r="I14" s="97" t="str">
        <f>'Целевые ориентиры'!X15</f>
        <v/>
      </c>
      <c r="J14" s="97" t="str">
        <f>'Целевые ориентиры'!AE15</f>
        <v/>
      </c>
      <c r="K14" s="97" t="str">
        <f>'Целевые ориентиры'!AF15</f>
        <v/>
      </c>
      <c r="L14" s="97" t="str">
        <f>'Целевые ориентиры'!AN15</f>
        <v/>
      </c>
      <c r="M14" s="97" t="str">
        <f>'Целевые ориентиры'!AU15</f>
        <v/>
      </c>
    </row>
    <row r="15" spans="1:13">
      <c r="A15" s="97">
        <f>список!A14</f>
        <v>13</v>
      </c>
      <c r="B15" s="97" t="str">
        <f>IF(список!B14="","",список!B14)</f>
        <v/>
      </c>
      <c r="C15" s="97" t="str">
        <f>IF(список!C14="","",список!C14)</f>
        <v/>
      </c>
      <c r="D15" s="97" t="str">
        <f>'Целевые ориентиры'!I16</f>
        <v/>
      </c>
      <c r="E15" s="97"/>
      <c r="F15" s="222"/>
      <c r="G15" s="97"/>
      <c r="H15" s="97" t="str">
        <f>'Целевые ориентиры'!S16</f>
        <v/>
      </c>
      <c r="I15" s="97" t="str">
        <f>'Целевые ориентиры'!X16</f>
        <v/>
      </c>
      <c r="J15" s="97" t="str">
        <f>'Целевые ориентиры'!AE16</f>
        <v/>
      </c>
      <c r="K15" s="97" t="str">
        <f>'Целевые ориентиры'!AF16</f>
        <v/>
      </c>
      <c r="L15" s="97" t="str">
        <f>'Целевые ориентиры'!AN16</f>
        <v/>
      </c>
      <c r="M15" s="97" t="str">
        <f>'Целевые ориентиры'!AU16</f>
        <v/>
      </c>
    </row>
    <row r="16" spans="1:13">
      <c r="A16" s="97">
        <f>список!A15</f>
        <v>14</v>
      </c>
      <c r="B16" s="97" t="str">
        <f>IF(список!B15="","",список!B15)</f>
        <v/>
      </c>
      <c r="C16" s="97" t="str">
        <f>IF(список!C15="","",список!C15)</f>
        <v/>
      </c>
      <c r="D16" s="97" t="str">
        <f>'Целевые ориентиры'!I17</f>
        <v/>
      </c>
      <c r="E16" s="97"/>
      <c r="F16" s="222"/>
      <c r="G16" s="97"/>
      <c r="H16" s="97" t="str">
        <f>'Целевые ориентиры'!S17</f>
        <v/>
      </c>
      <c r="I16" s="97" t="str">
        <f>'Целевые ориентиры'!X17</f>
        <v/>
      </c>
      <c r="J16" s="97" t="str">
        <f>'Целевые ориентиры'!AE17</f>
        <v/>
      </c>
      <c r="K16" s="97" t="str">
        <f>'Целевые ориентиры'!AF17</f>
        <v/>
      </c>
      <c r="L16" s="97" t="str">
        <f>'Целевые ориентиры'!AN17</f>
        <v/>
      </c>
      <c r="M16" s="97" t="str">
        <f>'Целевые ориентиры'!AU17</f>
        <v/>
      </c>
    </row>
    <row r="17" spans="1:13">
      <c r="A17" s="97">
        <f>список!A16</f>
        <v>15</v>
      </c>
      <c r="B17" s="97" t="str">
        <f>IF(список!B16="","",список!B16)</f>
        <v/>
      </c>
      <c r="C17" s="97" t="str">
        <f>IF(список!C16="","",список!C16)</f>
        <v/>
      </c>
      <c r="D17" s="97" t="str">
        <f>'Целевые ориентиры'!I18</f>
        <v/>
      </c>
      <c r="E17" s="97"/>
      <c r="F17" s="97"/>
      <c r="G17" s="97"/>
      <c r="H17" s="97" t="str">
        <f>'Целевые ориентиры'!S18</f>
        <v/>
      </c>
      <c r="I17" s="97" t="str">
        <f>'Целевые ориентиры'!X18</f>
        <v/>
      </c>
      <c r="J17" s="97" t="str">
        <f>'Целевые ориентиры'!AE18</f>
        <v/>
      </c>
      <c r="K17" s="97" t="str">
        <f>'Целевые ориентиры'!AF18</f>
        <v/>
      </c>
      <c r="L17" s="97" t="str">
        <f>'Целевые ориентиры'!AN18</f>
        <v/>
      </c>
      <c r="M17" s="97" t="str">
        <f>'Целевые ориентиры'!AU18</f>
        <v/>
      </c>
    </row>
    <row r="18" spans="1:13">
      <c r="A18" s="97">
        <f>список!A17</f>
        <v>16</v>
      </c>
      <c r="B18" s="97" t="str">
        <f>IF(список!B17="","",список!B17)</f>
        <v/>
      </c>
      <c r="C18" s="97" t="str">
        <f>IF(список!C17="","",список!C17)</f>
        <v/>
      </c>
      <c r="D18" s="97" t="str">
        <f>'Целевые ориентиры'!I19</f>
        <v/>
      </c>
      <c r="E18" s="97"/>
      <c r="F18" s="97"/>
      <c r="G18" s="97"/>
      <c r="H18" s="97" t="str">
        <f>'Целевые ориентиры'!S19</f>
        <v/>
      </c>
      <c r="I18" s="97" t="str">
        <f>'Целевые ориентиры'!X19</f>
        <v/>
      </c>
      <c r="J18" s="97" t="str">
        <f>'Целевые ориентиры'!AE19</f>
        <v/>
      </c>
      <c r="K18" s="97" t="str">
        <f>'Целевые ориентиры'!AF19</f>
        <v/>
      </c>
      <c r="L18" s="97" t="str">
        <f>'Целевые ориентиры'!AN19</f>
        <v/>
      </c>
      <c r="M18" s="97" t="str">
        <f>'Целевые ориентиры'!AU19</f>
        <v/>
      </c>
    </row>
    <row r="19" spans="1:13">
      <c r="A19" s="97">
        <f>список!A18</f>
        <v>17</v>
      </c>
      <c r="B19" s="97" t="str">
        <f>IF(список!B18="","",список!B18)</f>
        <v/>
      </c>
      <c r="C19" s="97" t="str">
        <f>IF(список!C18="","",список!C18)</f>
        <v/>
      </c>
      <c r="D19" s="97" t="str">
        <f>'Целевые ориентиры'!I20</f>
        <v/>
      </c>
      <c r="E19" s="97"/>
      <c r="F19" s="222"/>
      <c r="G19" s="97"/>
      <c r="H19" s="97" t="str">
        <f>'Целевые ориентиры'!S20</f>
        <v/>
      </c>
      <c r="I19" s="97" t="str">
        <f>'Целевые ориентиры'!X20</f>
        <v/>
      </c>
      <c r="J19" s="97" t="str">
        <f>'Целевые ориентиры'!AE20</f>
        <v/>
      </c>
      <c r="K19" s="97" t="str">
        <f>'Целевые ориентиры'!AF20</f>
        <v/>
      </c>
      <c r="L19" s="97" t="str">
        <f>'Целевые ориентиры'!AN20</f>
        <v/>
      </c>
      <c r="M19" s="97" t="str">
        <f>'Целевые ориентиры'!AU20</f>
        <v/>
      </c>
    </row>
    <row r="20" spans="1:13">
      <c r="A20" s="97">
        <f>список!A19</f>
        <v>18</v>
      </c>
      <c r="B20" s="97" t="str">
        <f>IF(список!B19="","",список!B19)</f>
        <v/>
      </c>
      <c r="C20" s="97" t="str">
        <f>IF(список!C19="","",список!C19)</f>
        <v/>
      </c>
      <c r="D20" s="97" t="str">
        <f>'Целевые ориентиры'!I21</f>
        <v/>
      </c>
      <c r="E20" s="97"/>
      <c r="F20" s="222"/>
      <c r="G20" s="97"/>
      <c r="H20" s="97" t="str">
        <f>'Целевые ориентиры'!S21</f>
        <v/>
      </c>
      <c r="I20" s="97" t="str">
        <f>'Целевые ориентиры'!X21</f>
        <v/>
      </c>
      <c r="J20" s="97" t="str">
        <f>'Целевые ориентиры'!AE21</f>
        <v/>
      </c>
      <c r="K20" s="97" t="str">
        <f>'Целевые ориентиры'!AF21</f>
        <v/>
      </c>
      <c r="L20" s="97" t="str">
        <f>'Целевые ориентиры'!AN21</f>
        <v/>
      </c>
      <c r="M20" s="97" t="str">
        <f>'Целевые ориентиры'!AU21</f>
        <v/>
      </c>
    </row>
    <row r="21" spans="1:13">
      <c r="A21" s="97">
        <f>список!A20</f>
        <v>19</v>
      </c>
      <c r="B21" s="97" t="str">
        <f>IF(список!B20="","",список!B20)</f>
        <v/>
      </c>
      <c r="C21" s="97" t="str">
        <f>IF(список!C20="","",список!C20)</f>
        <v/>
      </c>
      <c r="D21" s="97" t="str">
        <f>'Целевые ориентиры'!I22</f>
        <v/>
      </c>
      <c r="E21" s="97"/>
      <c r="F21" s="97"/>
      <c r="G21" s="97"/>
      <c r="H21" s="97" t="str">
        <f>'Целевые ориентиры'!S22</f>
        <v/>
      </c>
      <c r="I21" s="97" t="str">
        <f>'Целевые ориентиры'!X22</f>
        <v/>
      </c>
      <c r="J21" s="97" t="str">
        <f>'Целевые ориентиры'!AE22</f>
        <v/>
      </c>
      <c r="K21" s="97" t="str">
        <f>'Целевые ориентиры'!AF22</f>
        <v/>
      </c>
      <c r="L21" s="97" t="str">
        <f>'Целевые ориентиры'!AN22</f>
        <v/>
      </c>
      <c r="M21" s="97" t="str">
        <f>'Целевые ориентиры'!AU22</f>
        <v/>
      </c>
    </row>
    <row r="22" spans="1:13">
      <c r="A22" s="97">
        <f>список!A21</f>
        <v>20</v>
      </c>
      <c r="B22" s="97" t="str">
        <f>IF(список!B21="","",список!B21)</f>
        <v/>
      </c>
      <c r="C22" s="97" t="str">
        <f>IF(список!C21="","",список!C21)</f>
        <v/>
      </c>
      <c r="D22" s="97" t="str">
        <f>'Целевые ориентиры'!I23</f>
        <v/>
      </c>
      <c r="E22" s="97"/>
      <c r="F22" s="222"/>
      <c r="G22" s="97"/>
      <c r="H22" s="97" t="str">
        <f>'Целевые ориентиры'!S23</f>
        <v/>
      </c>
      <c r="I22" s="97" t="str">
        <f>'Целевые ориентиры'!X23</f>
        <v/>
      </c>
      <c r="J22" s="97" t="str">
        <f>'Целевые ориентиры'!AE23</f>
        <v/>
      </c>
      <c r="K22" s="97" t="str">
        <f>'Целевые ориентиры'!AF23</f>
        <v/>
      </c>
      <c r="L22" s="97" t="str">
        <f>'Целевые ориентиры'!AN23</f>
        <v/>
      </c>
      <c r="M22" s="97" t="str">
        <f>'Целевые ориентиры'!AU23</f>
        <v/>
      </c>
    </row>
    <row r="23" spans="1:13">
      <c r="A23" s="97">
        <f>список!A22</f>
        <v>21</v>
      </c>
      <c r="B23" s="97" t="str">
        <f>IF(список!B22="","",список!B22)</f>
        <v/>
      </c>
      <c r="C23" s="97" t="str">
        <f>IF(список!C22="","",список!C22)</f>
        <v/>
      </c>
      <c r="D23" s="97" t="str">
        <f>'Целевые ориентиры'!I24</f>
        <v/>
      </c>
      <c r="E23" s="97"/>
      <c r="F23" s="222"/>
      <c r="G23" s="97"/>
      <c r="H23" s="97" t="str">
        <f>'Целевые ориентиры'!S24</f>
        <v/>
      </c>
      <c r="I23" s="97" t="str">
        <f>'Целевые ориентиры'!X24</f>
        <v/>
      </c>
      <c r="J23" s="97" t="str">
        <f>'Целевые ориентиры'!AE24</f>
        <v/>
      </c>
      <c r="K23" s="97" t="str">
        <f>'Целевые ориентиры'!AF24</f>
        <v/>
      </c>
      <c r="L23" s="97" t="str">
        <f>'Целевые ориентиры'!AN24</f>
        <v/>
      </c>
      <c r="M23" s="97" t="str">
        <f>'Целевые ориентиры'!AU24</f>
        <v/>
      </c>
    </row>
    <row r="24" spans="1:13">
      <c r="A24" s="97">
        <f>список!A23</f>
        <v>22</v>
      </c>
      <c r="B24" s="97" t="str">
        <f>IF(список!B23="","",список!B23)</f>
        <v/>
      </c>
      <c r="C24" s="97" t="str">
        <f>IF(список!C23="","",список!C23)</f>
        <v/>
      </c>
      <c r="D24" s="97" t="str">
        <f>'Целевые ориентиры'!I25</f>
        <v/>
      </c>
      <c r="E24" s="97"/>
      <c r="F24" s="97"/>
      <c r="G24" s="97"/>
      <c r="H24" s="97" t="str">
        <f>'Целевые ориентиры'!S25</f>
        <v/>
      </c>
      <c r="I24" s="97" t="str">
        <f>'Целевые ориентиры'!X25</f>
        <v/>
      </c>
      <c r="J24" s="97" t="str">
        <f>'Целевые ориентиры'!AE25</f>
        <v/>
      </c>
      <c r="K24" s="97" t="str">
        <f>'Целевые ориентиры'!AF25</f>
        <v/>
      </c>
      <c r="L24" s="97" t="str">
        <f>'Целевые ориентиры'!AN25</f>
        <v/>
      </c>
      <c r="M24" s="97" t="str">
        <f>'Целевые ориентиры'!AU25</f>
        <v/>
      </c>
    </row>
    <row r="25" spans="1:13">
      <c r="A25" s="97">
        <f>список!A24</f>
        <v>23</v>
      </c>
      <c r="B25" s="97" t="str">
        <f>IF(список!B24="","",список!B24)</f>
        <v/>
      </c>
      <c r="C25" s="97" t="str">
        <f>IF(список!C24="","",список!C24)</f>
        <v/>
      </c>
      <c r="D25" s="97" t="str">
        <f>'Целевые ориентиры'!I26</f>
        <v/>
      </c>
      <c r="E25" s="97"/>
      <c r="F25" s="97"/>
      <c r="G25" s="97"/>
      <c r="H25" s="97" t="str">
        <f>'Целевые ориентиры'!S26</f>
        <v/>
      </c>
      <c r="I25" s="97" t="str">
        <f>'Целевые ориентиры'!X26</f>
        <v/>
      </c>
      <c r="J25" s="97" t="str">
        <f>'Целевые ориентиры'!AE26</f>
        <v/>
      </c>
      <c r="K25" s="97" t="str">
        <f>'Целевые ориентиры'!AF26</f>
        <v/>
      </c>
      <c r="L25" s="97" t="str">
        <f>'Целевые ориентиры'!AN26</f>
        <v/>
      </c>
      <c r="M25" s="97" t="str">
        <f>'Целевые ориентиры'!AU26</f>
        <v/>
      </c>
    </row>
    <row r="26" spans="1:13">
      <c r="A26" s="97">
        <f>список!A25</f>
        <v>24</v>
      </c>
      <c r="B26" s="97" t="str">
        <f>IF(список!B25="","",список!B25)</f>
        <v/>
      </c>
      <c r="C26" s="97" t="str">
        <f>IF(список!C25="","",список!C25)</f>
        <v/>
      </c>
      <c r="D26" s="97" t="str">
        <f>'Целевые ориентиры'!I27</f>
        <v/>
      </c>
      <c r="E26" s="97"/>
      <c r="F26" s="97"/>
      <c r="G26" s="97"/>
      <c r="H26" s="97" t="str">
        <f>'Целевые ориентиры'!S27</f>
        <v/>
      </c>
      <c r="I26" s="97" t="str">
        <f>'Целевые ориентиры'!X27</f>
        <v/>
      </c>
      <c r="J26" s="97" t="str">
        <f>'Целевые ориентиры'!AE27</f>
        <v/>
      </c>
      <c r="K26" s="97" t="str">
        <f>'Целевые ориентиры'!AF27</f>
        <v/>
      </c>
      <c r="L26" s="97" t="str">
        <f>'Целевые ориентиры'!AN27</f>
        <v/>
      </c>
      <c r="M26" s="97" t="str">
        <f>'Целевые ориентиры'!AU27</f>
        <v/>
      </c>
    </row>
    <row r="27" spans="1:13">
      <c r="A27" s="97">
        <f>список!A26</f>
        <v>25</v>
      </c>
      <c r="B27" s="97" t="str">
        <f>IF(список!B26="","",список!B26)</f>
        <v/>
      </c>
      <c r="C27" s="97" t="str">
        <f>IF(список!C26="","",список!C26)</f>
        <v/>
      </c>
      <c r="D27" s="97" t="str">
        <f>'Целевые ориентиры'!I28</f>
        <v/>
      </c>
      <c r="E27" s="97"/>
      <c r="F27" s="97"/>
      <c r="G27" s="97"/>
      <c r="H27" s="97" t="str">
        <f>'Целевые ориентиры'!S28</f>
        <v/>
      </c>
      <c r="I27" s="97" t="str">
        <f>'Целевые ориентиры'!X28</f>
        <v/>
      </c>
      <c r="J27" s="97" t="str">
        <f>'Целевые ориентиры'!AE28</f>
        <v/>
      </c>
      <c r="K27" s="97" t="str">
        <f>'Целевые ориентиры'!AF28</f>
        <v/>
      </c>
      <c r="L27" s="97" t="str">
        <f>'Целевые ориентиры'!AN28</f>
        <v/>
      </c>
      <c r="M27" s="97" t="str">
        <f>'Целевые ориентиры'!AU28</f>
        <v/>
      </c>
    </row>
    <row r="28" spans="1:13">
      <c r="A28" s="97">
        <f>список!A27</f>
        <v>26</v>
      </c>
      <c r="B28" s="97" t="str">
        <f>IF(список!B27="","",список!B27)</f>
        <v/>
      </c>
      <c r="C28" s="97" t="str">
        <f>IF(список!C27="","",список!C27)</f>
        <v/>
      </c>
      <c r="D28" s="97" t="str">
        <f>'Целевые ориентиры'!I29</f>
        <v/>
      </c>
      <c r="E28" s="97"/>
      <c r="F28" s="97"/>
      <c r="G28" s="97"/>
      <c r="H28" s="97" t="str">
        <f>'Целевые ориентиры'!S29</f>
        <v/>
      </c>
      <c r="I28" s="97" t="str">
        <f>'Целевые ориентиры'!X29</f>
        <v/>
      </c>
      <c r="J28" s="97" t="str">
        <f>'Целевые ориентиры'!AE29</f>
        <v/>
      </c>
      <c r="K28" s="97" t="str">
        <f>'Целевые ориентиры'!AF29</f>
        <v/>
      </c>
      <c r="L28" s="97" t="str">
        <f>'Целевые ориентиры'!AN29</f>
        <v/>
      </c>
      <c r="M28" s="97" t="str">
        <f>'Целевые ориентиры'!AU29</f>
        <v/>
      </c>
    </row>
    <row r="29" spans="1:13">
      <c r="A29" s="97">
        <f>список!A28</f>
        <v>27</v>
      </c>
      <c r="B29" s="97" t="str">
        <f>IF(список!B28="","",список!B28)</f>
        <v/>
      </c>
      <c r="C29" s="97" t="str">
        <f>IF(список!C28="","",список!C28)</f>
        <v/>
      </c>
      <c r="D29" s="97" t="str">
        <f>'Целевые ориентиры'!I30</f>
        <v/>
      </c>
      <c r="E29" s="97"/>
      <c r="F29" s="97"/>
      <c r="G29" s="97"/>
      <c r="H29" s="97" t="str">
        <f>'Целевые ориентиры'!S30</f>
        <v/>
      </c>
      <c r="I29" s="97" t="str">
        <f>'Целевые ориентиры'!X30</f>
        <v/>
      </c>
      <c r="J29" s="97" t="str">
        <f>'Целевые ориентиры'!AE30</f>
        <v/>
      </c>
      <c r="K29" s="97" t="str">
        <f>'Целевые ориентиры'!AF30</f>
        <v/>
      </c>
      <c r="L29" s="97" t="str">
        <f>'Целевые ориентиры'!AN30</f>
        <v/>
      </c>
      <c r="M29" s="97" t="str">
        <f>'Целевые ориентиры'!AU30</f>
        <v/>
      </c>
    </row>
    <row r="30" spans="1:13">
      <c r="A30" s="97">
        <f>список!A29</f>
        <v>28</v>
      </c>
      <c r="B30" s="97" t="str">
        <f>IF(список!B29="","",список!B29)</f>
        <v/>
      </c>
      <c r="C30" s="97" t="str">
        <f>IF(список!C29="","",список!C29)</f>
        <v/>
      </c>
      <c r="D30" s="97" t="str">
        <f>'Целевые ориентиры'!I31</f>
        <v/>
      </c>
      <c r="E30" s="97"/>
      <c r="F30" s="97"/>
      <c r="G30" s="97"/>
      <c r="H30" s="97" t="str">
        <f>'Целевые ориентиры'!S31</f>
        <v/>
      </c>
      <c r="I30" s="97" t="str">
        <f>'Целевые ориентиры'!X31</f>
        <v/>
      </c>
      <c r="J30" s="97" t="str">
        <f>'Целевые ориентиры'!AE31</f>
        <v/>
      </c>
      <c r="K30" s="97" t="str">
        <f>'Целевые ориентиры'!AF31</f>
        <v/>
      </c>
      <c r="L30" s="97" t="str">
        <f>'Целевые ориентиры'!AN31</f>
        <v/>
      </c>
      <c r="M30" s="97" t="str">
        <f>'Целевые ориентиры'!AU31</f>
        <v/>
      </c>
    </row>
    <row r="31" spans="1:13">
      <c r="A31" s="97">
        <f>список!A30</f>
        <v>29</v>
      </c>
      <c r="B31" s="97" t="str">
        <f>IF(список!B30="","",список!B30)</f>
        <v/>
      </c>
      <c r="C31" s="97" t="str">
        <f>IF(список!C30="","",список!C30)</f>
        <v/>
      </c>
      <c r="D31" s="97" t="str">
        <f>'Целевые ориентиры'!I32</f>
        <v/>
      </c>
      <c r="E31" s="97"/>
      <c r="F31" s="97"/>
      <c r="G31" s="97"/>
      <c r="H31" s="97" t="str">
        <f>'Целевые ориентиры'!S32</f>
        <v/>
      </c>
      <c r="I31" s="97" t="str">
        <f>'Целевые ориентиры'!X32</f>
        <v/>
      </c>
      <c r="J31" s="97" t="str">
        <f>'Целевые ориентиры'!AE32</f>
        <v/>
      </c>
      <c r="K31" s="97" t="str">
        <f>'Целевые ориентиры'!AF32</f>
        <v/>
      </c>
      <c r="L31" s="97" t="str">
        <f>'Целевые ориентиры'!AN32</f>
        <v/>
      </c>
      <c r="M31" s="97" t="str">
        <f>'Целевые ориентиры'!AU32</f>
        <v/>
      </c>
    </row>
    <row r="32" spans="1:13">
      <c r="A32" s="97">
        <f>список!A31</f>
        <v>0</v>
      </c>
      <c r="B32" s="97" t="str">
        <f>IF(список!B31="","",список!B31)</f>
        <v/>
      </c>
      <c r="C32" s="97" t="str">
        <f>IF(список!C31="","",список!C31)</f>
        <v/>
      </c>
      <c r="D32" s="97" t="str">
        <f>'Целевые ориентиры'!I33</f>
        <v/>
      </c>
      <c r="E32" s="97"/>
      <c r="F32" s="97"/>
      <c r="G32" s="97"/>
      <c r="H32" s="97" t="str">
        <f>'Целевые ориентиры'!S33</f>
        <v/>
      </c>
      <c r="I32" s="97" t="str">
        <f>'Целевые ориентиры'!X33</f>
        <v/>
      </c>
      <c r="J32" s="97" t="str">
        <f>'Целевые ориентиры'!AE33</f>
        <v/>
      </c>
      <c r="K32" s="97" t="str">
        <f>'Целевые ориентиры'!AF33</f>
        <v/>
      </c>
      <c r="L32" s="97" t="str">
        <f>'Целевые ориентиры'!AN33</f>
        <v/>
      </c>
      <c r="M32" s="97" t="str">
        <f>'Целевые ориентиры'!AU33</f>
        <v/>
      </c>
    </row>
    <row r="33" spans="1:13">
      <c r="A33" s="97">
        <f>список!A32</f>
        <v>0</v>
      </c>
      <c r="B33" s="97" t="str">
        <f>IF(список!B32="","",список!B32)</f>
        <v/>
      </c>
      <c r="C33" s="97" t="str">
        <f>IF(список!C32="","",список!C32)</f>
        <v/>
      </c>
      <c r="D33" s="97" t="str">
        <f>'Целевые ориентиры'!I34</f>
        <v/>
      </c>
      <c r="E33" s="97"/>
      <c r="F33" s="97"/>
      <c r="G33" s="97"/>
      <c r="H33" s="97" t="str">
        <f>'Целевые ориентиры'!S34</f>
        <v/>
      </c>
      <c r="I33" s="97" t="str">
        <f>'Целевые ориентиры'!X34</f>
        <v/>
      </c>
      <c r="J33" s="97" t="str">
        <f>'Целевые ориентиры'!AE34</f>
        <v/>
      </c>
      <c r="K33" s="97" t="str">
        <f>'Целевые ориентиры'!AF34</f>
        <v/>
      </c>
      <c r="L33" s="97" t="str">
        <f>'Целевые ориентиры'!AN34</f>
        <v/>
      </c>
      <c r="M33" s="97" t="str">
        <f>'Целевые ориентиры'!AU34</f>
        <v/>
      </c>
    </row>
    <row r="34" spans="1:13">
      <c r="A34" s="97">
        <f>список!A33</f>
        <v>0</v>
      </c>
      <c r="B34" s="97" t="str">
        <f>IF(список!B33="","",список!B33)</f>
        <v/>
      </c>
      <c r="C34" s="97" t="str">
        <f>IF(список!C33="","",список!C33)</f>
        <v/>
      </c>
      <c r="D34" s="97" t="str">
        <f>'Целевые ориентиры'!I35</f>
        <v/>
      </c>
      <c r="E34" s="97"/>
      <c r="F34" s="97"/>
      <c r="G34" s="97"/>
      <c r="H34" s="97" t="str">
        <f>'Целевые ориентиры'!S35</f>
        <v/>
      </c>
      <c r="I34" s="97" t="str">
        <f>'Целевые ориентиры'!X35</f>
        <v/>
      </c>
      <c r="J34" s="97" t="str">
        <f>'Целевые ориентиры'!AE35</f>
        <v/>
      </c>
      <c r="K34" s="97" t="str">
        <f>'Целевые ориентиры'!AF35</f>
        <v/>
      </c>
      <c r="L34" s="97" t="str">
        <f>'Целевые ориентиры'!AN35</f>
        <v/>
      </c>
      <c r="M34" s="97" t="str">
        <f>'Целевые ориентиры'!AU35</f>
        <v/>
      </c>
    </row>
    <row r="35" spans="1:13">
      <c r="A35" s="97">
        <f>список!A34</f>
        <v>0</v>
      </c>
      <c r="B35" s="97" t="str">
        <f>IF(список!B34="","",список!B34)</f>
        <v/>
      </c>
      <c r="C35" s="97" t="str">
        <f>IF(список!C34="","",список!C34)</f>
        <v/>
      </c>
      <c r="D35" s="97" t="str">
        <f>'Целевые ориентиры'!I36</f>
        <v/>
      </c>
      <c r="E35" s="97"/>
      <c r="F35" s="97"/>
      <c r="G35" s="97"/>
      <c r="H35" s="97" t="str">
        <f>'Целевые ориентиры'!S36</f>
        <v/>
      </c>
      <c r="I35" s="97" t="str">
        <f>'Целевые ориентиры'!X36</f>
        <v/>
      </c>
      <c r="J35" s="97" t="str">
        <f>'Целевые ориентиры'!AE36</f>
        <v/>
      </c>
      <c r="K35" s="97" t="str">
        <f>'Целевые ориентиры'!AF36</f>
        <v/>
      </c>
      <c r="L35" s="97" t="str">
        <f>'Целевые ориентиры'!AN36</f>
        <v/>
      </c>
      <c r="M35" s="97" t="str">
        <f>'Целевые ориентиры'!AU36</f>
        <v/>
      </c>
    </row>
    <row r="36" spans="1:13">
      <c r="A36" s="97">
        <f>список!A35</f>
        <v>0</v>
      </c>
      <c r="B36" s="97" t="str">
        <f>IF(список!B35="","",список!B35)</f>
        <v/>
      </c>
      <c r="C36" s="97" t="str">
        <f>IF(список!C35="","",список!C35)</f>
        <v/>
      </c>
      <c r="D36" s="97" t="str">
        <f>'Целевые ориентиры'!I37</f>
        <v/>
      </c>
      <c r="E36" s="97"/>
      <c r="F36" s="97"/>
      <c r="G36" s="97"/>
      <c r="H36" s="97" t="str">
        <f>'Целевые ориентиры'!S37</f>
        <v/>
      </c>
      <c r="I36" s="97" t="str">
        <f>'Целевые ориентиры'!X37</f>
        <v/>
      </c>
      <c r="J36" s="97" t="str">
        <f>'Целевые ориентиры'!AE37</f>
        <v/>
      </c>
      <c r="K36" s="97" t="str">
        <f>'Целевые ориентиры'!AF37</f>
        <v/>
      </c>
      <c r="L36" s="97" t="str">
        <f>'Целевые ориентиры'!AN37</f>
        <v/>
      </c>
      <c r="M36" s="97" t="str">
        <f>'Целевые ориентиры'!AU37</f>
        <v/>
      </c>
    </row>
    <row r="37" spans="1:13">
      <c r="A37" s="97">
        <f>список!A36</f>
        <v>0</v>
      </c>
      <c r="B37" s="97" t="str">
        <f>IF(список!B36="","",список!B36)</f>
        <v/>
      </c>
      <c r="C37" s="97" t="str">
        <f>IF(список!C36="","",список!C36)</f>
        <v/>
      </c>
      <c r="D37" s="97" t="str">
        <f>'Целевые ориентиры'!I38</f>
        <v/>
      </c>
      <c r="E37" s="97"/>
      <c r="F37" s="222"/>
      <c r="G37" s="97"/>
      <c r="H37" s="97" t="str">
        <f>'Целевые ориентиры'!S38</f>
        <v/>
      </c>
      <c r="I37" s="97" t="str">
        <f>'Целевые ориентиры'!X38</f>
        <v/>
      </c>
      <c r="J37" s="97" t="str">
        <f>'Целевые ориентиры'!AE38</f>
        <v/>
      </c>
      <c r="K37" s="97" t="str">
        <f>'Целевые ориентиры'!AF38</f>
        <v/>
      </c>
      <c r="L37" s="97" t="str">
        <f>'Целевые ориентиры'!AN38</f>
        <v/>
      </c>
      <c r="M37" s="97" t="str">
        <f>'Целевые ориентиры'!AU38</f>
        <v/>
      </c>
    </row>
    <row r="38" spans="1:13" hidden="1">
      <c r="A38" s="97">
        <f>список!A25</f>
        <v>24</v>
      </c>
      <c r="B38" s="97" t="str">
        <f>IF(список!B37="","",список!B37)</f>
        <v/>
      </c>
      <c r="C38" s="97" t="str">
        <f>IF(список!C25="","",список!C25)</f>
        <v/>
      </c>
      <c r="D38" s="97" t="str">
        <f>'Целевые ориентиры'!I27</f>
        <v/>
      </c>
      <c r="E38" s="97"/>
      <c r="F38" s="222"/>
      <c r="G38" s="97"/>
      <c r="H38" s="97" t="str">
        <f>'Целевые ориентиры'!S27</f>
        <v/>
      </c>
      <c r="I38" s="97" t="str">
        <f>'Целевые ориентиры'!X27</f>
        <v/>
      </c>
      <c r="J38" s="97">
        <f>'Целевые ориентиры'!AE39</f>
        <v>0</v>
      </c>
      <c r="K38" s="97">
        <f>'Целевые ориентиры'!AF39</f>
        <v>0</v>
      </c>
      <c r="L38" s="97">
        <f>'Целевые ориентиры'!AN39</f>
        <v>0</v>
      </c>
      <c r="M38" s="97">
        <f>'Целевые ориентиры'!AU39</f>
        <v>0</v>
      </c>
    </row>
    <row r="39" spans="1:13" hidden="1">
      <c r="A39" s="97">
        <f>список!A26</f>
        <v>25</v>
      </c>
      <c r="B39" s="97" t="str">
        <f>IF(список!B38="","",список!B38)</f>
        <v/>
      </c>
      <c r="C39" s="97" t="str">
        <f>IF(список!C26="","",список!C26)</f>
        <v/>
      </c>
      <c r="D39" s="97" t="str">
        <f>'Целевые ориентиры'!I28</f>
        <v/>
      </c>
      <c r="E39" s="97"/>
      <c r="F39" s="222"/>
      <c r="G39" s="97"/>
      <c r="H39" s="97" t="str">
        <f>'Целевые ориентиры'!S28</f>
        <v/>
      </c>
      <c r="I39" s="97" t="str">
        <f>'Целевые ориентиры'!X28</f>
        <v/>
      </c>
      <c r="J39" s="97">
        <f>'Целевые ориентиры'!AE40</f>
        <v>0</v>
      </c>
      <c r="K39" s="97">
        <f>'Целевые ориентиры'!AF40</f>
        <v>0</v>
      </c>
      <c r="L39" s="97">
        <f>'Целевые ориентиры'!AN40</f>
        <v>0</v>
      </c>
      <c r="M39" s="97">
        <f>'Целевые ориентиры'!AU40</f>
        <v>0</v>
      </c>
    </row>
    <row r="40" spans="1:13" hidden="1">
      <c r="A40" s="97">
        <f>список!A27</f>
        <v>26</v>
      </c>
      <c r="B40" s="97" t="str">
        <f>IF(список!B39="","",список!B39)</f>
        <v/>
      </c>
      <c r="C40" s="97" t="str">
        <f>IF(список!C27="","",список!C27)</f>
        <v/>
      </c>
      <c r="D40" s="97" t="str">
        <f>'Целевые ориентиры'!I29</f>
        <v/>
      </c>
      <c r="E40" s="97"/>
      <c r="F40" s="222"/>
      <c r="G40" s="97"/>
      <c r="H40" s="97" t="str">
        <f>'Целевые ориентиры'!S29</f>
        <v/>
      </c>
      <c r="I40" s="97" t="str">
        <f>'Целевые ориентиры'!X29</f>
        <v/>
      </c>
      <c r="J40" s="97">
        <f>'Целевые ориентиры'!AE41</f>
        <v>0</v>
      </c>
      <c r="K40" s="97">
        <f>'Целевые ориентиры'!AF41</f>
        <v>0</v>
      </c>
      <c r="L40" s="97">
        <f>'Целевые ориентиры'!AN41</f>
        <v>0</v>
      </c>
      <c r="M40" s="97">
        <f>'Целевые ориентиры'!AU41</f>
        <v>0</v>
      </c>
    </row>
    <row r="41" spans="1:13" hidden="1">
      <c r="A41" s="97">
        <f>список!A28</f>
        <v>27</v>
      </c>
      <c r="B41" s="97" t="str">
        <f>IF(список!B40="","",список!B40)</f>
        <v/>
      </c>
      <c r="C41" s="97" t="str">
        <f>IF(список!C28="","",список!C28)</f>
        <v/>
      </c>
      <c r="D41" s="97" t="str">
        <f>'Целевые ориентиры'!I30</f>
        <v/>
      </c>
      <c r="E41" s="218" t="str">
        <f>IF('познавательное развитие'!K31="","",IF('познавательное развитие'!K31=2,"сформирован",IF('познавательное развитие'!K31=0,"не сформирован", "в стадии формирования")))</f>
        <v/>
      </c>
      <c r="F41" s="218"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G41" s="219" t="str">
        <f t="shared" ref="G41:G47" si="0">IF(F41="","",IF(F41=2,"сформирован",IF(F41=0,"не сформирован","в стадии формирования")))</f>
        <v/>
      </c>
      <c r="H41" s="97" t="str">
        <f>'Целевые ориентиры'!S30</f>
        <v/>
      </c>
      <c r="I41" s="97" t="str">
        <f>'Целевые ориентиры'!X30</f>
        <v/>
      </c>
      <c r="J41" s="97">
        <f>'Целевые ориентиры'!AE42</f>
        <v>0</v>
      </c>
      <c r="K41" s="97">
        <f>'Целевые ориентиры'!AF42</f>
        <v>0</v>
      </c>
      <c r="L41" s="97">
        <f>'Целевые ориентиры'!AN42</f>
        <v>0</v>
      </c>
      <c r="M41" s="97">
        <f>'Целевые ориентиры'!AU42</f>
        <v>0</v>
      </c>
    </row>
    <row r="42" spans="1:13" hidden="1">
      <c r="A42" s="97">
        <f>список!A29</f>
        <v>28</v>
      </c>
      <c r="B42" s="97" t="str">
        <f>IF(список!B41="","",список!B41)</f>
        <v/>
      </c>
      <c r="C42" s="97" t="str">
        <f>IF(список!C29="","",список!C29)</f>
        <v/>
      </c>
      <c r="D42" s="97" t="str">
        <f>'Целевые ориентиры'!I31</f>
        <v/>
      </c>
      <c r="E42" s="218" t="str">
        <f>IF('познавательное развитие'!K32="","",IF('познавательное развитие'!K32=2,"сформирован",IF('познавательное развитие'!K32=0,"не сформирован", "в стадии формирования")))</f>
        <v/>
      </c>
      <c r="F42" s="218"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G42" s="219" t="str">
        <f t="shared" si="0"/>
        <v/>
      </c>
      <c r="H42" s="97" t="str">
        <f>'Целевые ориентиры'!S31</f>
        <v/>
      </c>
      <c r="I42" s="97" t="str">
        <f>'Целевые ориентиры'!X31</f>
        <v/>
      </c>
      <c r="J42" s="97">
        <f>'Целевые ориентиры'!AE43</f>
        <v>0</v>
      </c>
      <c r="K42" s="97">
        <f>'Целевые ориентиры'!AF43</f>
        <v>0</v>
      </c>
      <c r="L42" s="97">
        <f>'Целевые ориентиры'!AN43</f>
        <v>0</v>
      </c>
      <c r="M42" s="97">
        <f>'Целевые ориентиры'!AU43</f>
        <v>0</v>
      </c>
    </row>
    <row r="43" spans="1:13" hidden="1">
      <c r="A43" s="97">
        <f>список!A30</f>
        <v>29</v>
      </c>
      <c r="B43" s="97" t="str">
        <f>IF(список!B42="","",список!B42)</f>
        <v/>
      </c>
      <c r="C43" s="97" t="str">
        <f>IF(список!C30="","",список!C30)</f>
        <v/>
      </c>
      <c r="D43" s="97" t="str">
        <f>'Целевые ориентиры'!I32</f>
        <v/>
      </c>
      <c r="E43" s="218" t="str">
        <f>IF('познавательное развитие'!K33="","",IF('познавательное развитие'!K33=2,"сформирован",IF('познавательное развитие'!K33=0,"не сформирован", "в стадии формирования")))</f>
        <v/>
      </c>
      <c r="F43" s="218"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G43" s="219" t="str">
        <f t="shared" si="0"/>
        <v/>
      </c>
      <c r="H43" s="97" t="str">
        <f>'Целевые ориентиры'!S32</f>
        <v/>
      </c>
      <c r="I43" s="97" t="str">
        <f>'Целевые ориентиры'!X32</f>
        <v/>
      </c>
      <c r="J43" s="97">
        <f>'Целевые ориентиры'!AE44</f>
        <v>0</v>
      </c>
      <c r="K43" s="97">
        <f>'Целевые ориентиры'!AF44</f>
        <v>0</v>
      </c>
      <c r="L43" s="97">
        <f>'Целевые ориентиры'!AN44</f>
        <v>0</v>
      </c>
      <c r="M43" s="97">
        <f>'Целевые ориентиры'!AU44</f>
        <v>0</v>
      </c>
    </row>
    <row r="44" spans="1:13" hidden="1">
      <c r="A44" s="97">
        <f>список!A31</f>
        <v>0</v>
      </c>
      <c r="B44" s="97" t="str">
        <f>IF(список!B43="","",список!B43)</f>
        <v/>
      </c>
      <c r="C44" s="97" t="str">
        <f>IF(список!C31="","",список!C31)</f>
        <v/>
      </c>
      <c r="D44" s="97" t="str">
        <f>'Целевые ориентиры'!I33</f>
        <v/>
      </c>
      <c r="E44" s="218" t="str">
        <f>IF('познавательное развитие'!K34="","",IF('познавательное развитие'!K34=2,"сформирован",IF('познавательное развитие'!K34=0,"не сформирован", "в стадии формирования")))</f>
        <v/>
      </c>
      <c r="F44" s="218"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G44" s="219" t="str">
        <f t="shared" si="0"/>
        <v/>
      </c>
      <c r="H44" s="97" t="str">
        <f>'Целевые ориентиры'!S33</f>
        <v/>
      </c>
      <c r="I44" s="97" t="str">
        <f>'Целевые ориентиры'!X33</f>
        <v/>
      </c>
      <c r="J44" s="97">
        <f>'Целевые ориентиры'!AE45</f>
        <v>0</v>
      </c>
      <c r="K44" s="97">
        <f>'Целевые ориентиры'!AF45</f>
        <v>0</v>
      </c>
      <c r="L44" s="97">
        <f>'Целевые ориентиры'!AN45</f>
        <v>0</v>
      </c>
      <c r="M44" s="97">
        <f>'Целевые ориентиры'!AU45</f>
        <v>0</v>
      </c>
    </row>
    <row r="45" spans="1:13" hidden="1">
      <c r="A45" s="97">
        <f>список!A32</f>
        <v>0</v>
      </c>
      <c r="B45" s="97" t="str">
        <f>IF(список!B44="","",список!B44)</f>
        <v/>
      </c>
      <c r="C45" s="97" t="str">
        <f>IF(список!C32="","",список!C32)</f>
        <v/>
      </c>
      <c r="D45" s="97" t="str">
        <f>'Целевые ориентиры'!I34</f>
        <v/>
      </c>
      <c r="E45" s="218" t="str">
        <f>IF('познавательное развитие'!K35="","",IF('познавательное развитие'!K35=2,"сформирован",IF('познавательное развитие'!K35=0,"не сформирован", "в стадии формирования")))</f>
        <v/>
      </c>
      <c r="F45" s="218"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G45" s="219" t="str">
        <f t="shared" si="0"/>
        <v/>
      </c>
      <c r="H45" s="97" t="str">
        <f>'Целевые ориентиры'!S34</f>
        <v/>
      </c>
      <c r="I45" s="97" t="str">
        <f>'Целевые ориентиры'!X34</f>
        <v/>
      </c>
      <c r="J45" s="97">
        <f>'Целевые ориентиры'!AE46</f>
        <v>0</v>
      </c>
      <c r="K45" s="97">
        <f>'Целевые ориентиры'!AF46</f>
        <v>0</v>
      </c>
      <c r="L45" s="97">
        <f>'Целевые ориентиры'!AN46</f>
        <v>0</v>
      </c>
      <c r="M45" s="97">
        <f>'Целевые ориентиры'!AU46</f>
        <v>0</v>
      </c>
    </row>
    <row r="46" spans="1:13" hidden="1">
      <c r="A46" s="97">
        <f>список!A33</f>
        <v>0</v>
      </c>
      <c r="B46" s="97" t="str">
        <f>IF(список!B45="","",список!B45)</f>
        <v/>
      </c>
      <c r="C46" s="97" t="str">
        <f>IF(список!C33="","",список!C33)</f>
        <v/>
      </c>
      <c r="D46" s="97" t="str">
        <f>'Целевые ориентиры'!I35</f>
        <v/>
      </c>
      <c r="E46" s="218" t="str">
        <f>IF('познавательное развитие'!K36="","",IF('познавательное развитие'!K36=2,"сформирован",IF('познавательное развитие'!K36=0,"не сформирован", "в стадии формирования")))</f>
        <v/>
      </c>
      <c r="F46" s="218"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G46" s="219" t="str">
        <f t="shared" si="0"/>
        <v/>
      </c>
      <c r="H46" s="97" t="str">
        <f>'Целевые ориентиры'!S35</f>
        <v/>
      </c>
      <c r="I46" s="97" t="str">
        <f>'Целевые ориентиры'!X35</f>
        <v/>
      </c>
      <c r="J46" s="97">
        <f>'Целевые ориентиры'!AE47</f>
        <v>0</v>
      </c>
      <c r="K46" s="97">
        <f>'Целевые ориентиры'!AF47</f>
        <v>0</v>
      </c>
      <c r="L46" s="97">
        <f>'Целевые ориентиры'!AN47</f>
        <v>0</v>
      </c>
      <c r="M46" s="97">
        <f>'Целевые ориентиры'!AU47</f>
        <v>0</v>
      </c>
    </row>
    <row r="47" spans="1:13" hidden="1">
      <c r="A47" s="97">
        <f>список!A34</f>
        <v>0</v>
      </c>
      <c r="B47" s="97" t="str">
        <f>IF(список!B46="","",список!B46)</f>
        <v/>
      </c>
      <c r="C47" s="97" t="str">
        <f>IF(список!C34="","",список!C34)</f>
        <v/>
      </c>
      <c r="D47" s="226" t="str">
        <f>'Целевые ориентиры'!I36</f>
        <v/>
      </c>
      <c r="E47" s="218" t="str">
        <f>IF('познавательное развитие'!K37="","",IF('познавательное развитие'!K37=2,"сформирован",IF('познавательное развитие'!K37=0,"не сформирован", "в стадии формирования")))</f>
        <v/>
      </c>
      <c r="F47" s="218"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G47" s="219" t="str">
        <f t="shared" si="0"/>
        <v/>
      </c>
      <c r="H47" s="226" t="str">
        <f>'Целевые ориентиры'!S36</f>
        <v/>
      </c>
      <c r="I47" s="226" t="str">
        <f>'Целевые ориентиры'!X36</f>
        <v/>
      </c>
      <c r="J47" s="97">
        <f>'Целевые ориентиры'!AE48</f>
        <v>0</v>
      </c>
      <c r="K47" s="97">
        <f>'Целевые ориентиры'!AF48</f>
        <v>0</v>
      </c>
      <c r="L47" s="97">
        <f>'Целевые ориентиры'!AN48</f>
        <v>0</v>
      </c>
      <c r="M47" s="97">
        <f>'Целевые ориентиры'!AU48</f>
        <v>0</v>
      </c>
    </row>
    <row r="48" spans="1:13" hidden="1">
      <c r="A48" s="97">
        <f>список!A35</f>
        <v>0</v>
      </c>
      <c r="B48" s="97" t="str">
        <f>IF(список!B47="","",список!B47)</f>
        <v/>
      </c>
      <c r="C48" s="97" t="str">
        <f>IF(список!C35="","",список!C35)</f>
        <v/>
      </c>
      <c r="D48" s="226" t="str">
        <f>'Целевые ориентиры'!I37</f>
        <v/>
      </c>
      <c r="E48" s="218"/>
      <c r="F48" s="218"/>
      <c r="G48" s="219"/>
      <c r="H48" s="226" t="str">
        <f>'Целевые ориентиры'!S37</f>
        <v/>
      </c>
      <c r="I48" s="226" t="str">
        <f>'Целевые ориентиры'!X37</f>
        <v/>
      </c>
      <c r="J48" s="97">
        <f>'Целевые ориентиры'!AE49</f>
        <v>0</v>
      </c>
      <c r="K48" s="97">
        <f>'Целевые ориентиры'!AF49</f>
        <v>0</v>
      </c>
      <c r="L48" s="97">
        <f>'Целевые ориентиры'!AN49</f>
        <v>0</v>
      </c>
      <c r="M48" s="97">
        <f>'Целевые ориентиры'!AU49</f>
        <v>0</v>
      </c>
    </row>
    <row r="49" spans="1:119" hidden="1">
      <c r="A49" s="97">
        <f>список!A36</f>
        <v>0</v>
      </c>
      <c r="B49" s="97" t="str">
        <f>IF(список!B48="","",список!B48)</f>
        <v/>
      </c>
      <c r="C49" s="97" t="str">
        <f>IF(список!C36="","",список!C36)</f>
        <v/>
      </c>
      <c r="D49" s="226" t="str">
        <f>'Целевые ориентиры'!I38</f>
        <v/>
      </c>
      <c r="E49" s="218"/>
      <c r="F49" s="218"/>
      <c r="G49" s="219"/>
      <c r="H49" s="226" t="str">
        <f>'Целевые ориентиры'!S38</f>
        <v/>
      </c>
      <c r="I49" s="226" t="str">
        <f>'Целевые ориентиры'!X38</f>
        <v/>
      </c>
      <c r="J49" s="97">
        <f>'Целевые ориентиры'!AE50</f>
        <v>0</v>
      </c>
      <c r="K49" s="97">
        <f>'Целевые ориентиры'!AF50</f>
        <v>0</v>
      </c>
      <c r="L49" s="97">
        <f>'Целевые ориентиры'!AN50</f>
        <v>0</v>
      </c>
      <c r="M49" s="97">
        <f>'Целевые ориентиры'!AU50</f>
        <v>0</v>
      </c>
    </row>
    <row r="50" spans="1:119" s="97" customFormat="1" ht="28.5" customHeight="1">
      <c r="B50" s="223" t="s">
        <v>194</v>
      </c>
      <c r="C50" s="224">
        <f>'сводная по группе'!C39</f>
        <v>0</v>
      </c>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218"/>
      <c r="BE50" s="218"/>
      <c r="BF50" s="218"/>
      <c r="BG50" s="218"/>
      <c r="BH50" s="218"/>
      <c r="BI50" s="218"/>
      <c r="BJ50" s="218"/>
      <c r="BK50" s="218"/>
      <c r="BL50" s="218"/>
      <c r="BM50" s="218"/>
      <c r="BN50" s="218"/>
      <c r="BO50" s="218"/>
      <c r="BP50" s="218"/>
      <c r="BQ50" s="218"/>
      <c r="BR50" s="218"/>
      <c r="BS50" s="218"/>
      <c r="BT50" s="218"/>
      <c r="BU50" s="218"/>
      <c r="BV50" s="218"/>
      <c r="BW50" s="218"/>
      <c r="BX50" s="218"/>
      <c r="BY50" s="218"/>
      <c r="BZ50" s="218"/>
      <c r="CA50" s="218"/>
      <c r="CB50" s="218"/>
      <c r="CC50" s="218"/>
      <c r="CD50" s="218"/>
      <c r="CE50" s="218"/>
      <c r="CF50" s="218"/>
      <c r="CG50" s="218"/>
      <c r="CH50" s="218"/>
      <c r="CI50" s="218"/>
      <c r="CJ50" s="218"/>
      <c r="CK50" s="218"/>
      <c r="CL50" s="218"/>
      <c r="CM50" s="218"/>
      <c r="CN50" s="218"/>
      <c r="CO50" s="218"/>
      <c r="CP50" s="218"/>
      <c r="CQ50" s="218"/>
      <c r="CR50" s="218"/>
      <c r="CS50" s="218"/>
      <c r="CT50" s="218"/>
      <c r="CU50" s="218"/>
      <c r="CV50" s="218"/>
      <c r="CW50" s="218"/>
      <c r="CX50" s="218"/>
      <c r="CY50" s="218"/>
      <c r="CZ50" s="218"/>
      <c r="DA50" s="218"/>
      <c r="DB50" s="218"/>
      <c r="DC50" s="218"/>
      <c r="DD50" s="218"/>
      <c r="DE50" s="218"/>
      <c r="DF50" s="218"/>
      <c r="DG50" s="218"/>
      <c r="DH50" s="218"/>
      <c r="DI50" s="218"/>
      <c r="DJ50" s="218"/>
      <c r="DK50" s="218"/>
      <c r="DL50" s="218"/>
      <c r="DM50" s="218"/>
      <c r="DN50" s="218"/>
      <c r="DO50" s="218"/>
    </row>
    <row r="51" spans="1:119" s="97" customFormat="1">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218"/>
      <c r="BE51" s="218"/>
      <c r="BF51" s="218"/>
      <c r="BG51" s="218"/>
      <c r="BH51" s="218"/>
      <c r="BI51" s="218"/>
      <c r="BJ51" s="218"/>
      <c r="BK51" s="218"/>
      <c r="BL51" s="218"/>
      <c r="BM51" s="218"/>
      <c r="BN51" s="218"/>
      <c r="BO51" s="218"/>
      <c r="BP51" s="218"/>
      <c r="BQ51" s="218"/>
      <c r="BR51" s="218"/>
      <c r="BS51" s="218"/>
      <c r="BT51" s="218"/>
      <c r="BU51" s="218"/>
      <c r="BV51" s="218"/>
      <c r="BW51" s="218"/>
      <c r="BX51" s="218"/>
      <c r="BY51" s="218"/>
      <c r="BZ51" s="218"/>
      <c r="CA51" s="218"/>
      <c r="CB51" s="218"/>
      <c r="CC51" s="218"/>
      <c r="CD51" s="218"/>
      <c r="CE51" s="218"/>
      <c r="CF51" s="218"/>
      <c r="CG51" s="218"/>
      <c r="CH51" s="218"/>
      <c r="CI51" s="218"/>
      <c r="CJ51" s="218"/>
      <c r="CK51" s="218"/>
      <c r="CL51" s="218"/>
      <c r="CM51" s="218"/>
      <c r="CN51" s="218"/>
      <c r="CO51" s="218"/>
      <c r="CP51" s="218"/>
      <c r="CQ51" s="218"/>
      <c r="CR51" s="218"/>
      <c r="CS51" s="218"/>
      <c r="CT51" s="218"/>
      <c r="CU51" s="218"/>
      <c r="CV51" s="218"/>
      <c r="CW51" s="218"/>
      <c r="CX51" s="218"/>
      <c r="CY51" s="218"/>
      <c r="CZ51" s="218"/>
      <c r="DA51" s="218"/>
      <c r="DB51" s="218"/>
      <c r="DC51" s="218"/>
      <c r="DD51" s="218"/>
      <c r="DE51" s="218"/>
      <c r="DF51" s="218"/>
      <c r="DG51" s="218"/>
      <c r="DH51" s="218"/>
      <c r="DI51" s="218"/>
      <c r="DJ51" s="218"/>
      <c r="DK51" s="218"/>
      <c r="DL51" s="218"/>
      <c r="DM51" s="218"/>
      <c r="DN51" s="218"/>
      <c r="DO51" s="218"/>
    </row>
    <row r="52" spans="1:119" s="97" customFormat="1">
      <c r="B52" s="225" t="s">
        <v>153</v>
      </c>
      <c r="D52" s="97">
        <f>COUNTIF(D$3:D$37,$B$52)</f>
        <v>0</v>
      </c>
      <c r="E52" s="97">
        <f t="shared" ref="E52:M52" si="1">COUNTIF(E$3:E$37,$B$52)</f>
        <v>0</v>
      </c>
      <c r="F52" s="97">
        <f t="shared" si="1"/>
        <v>0</v>
      </c>
      <c r="G52" s="97">
        <f t="shared" si="1"/>
        <v>0</v>
      </c>
      <c r="H52" s="97">
        <f t="shared" si="1"/>
        <v>0</v>
      </c>
      <c r="I52" s="97">
        <f t="shared" si="1"/>
        <v>0</v>
      </c>
      <c r="J52" s="97">
        <f t="shared" si="1"/>
        <v>0</v>
      </c>
      <c r="K52" s="97">
        <f t="shared" si="1"/>
        <v>0</v>
      </c>
      <c r="L52" s="97">
        <f t="shared" si="1"/>
        <v>0</v>
      </c>
      <c r="M52" s="97">
        <f t="shared" si="1"/>
        <v>0</v>
      </c>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AS52" s="218"/>
      <c r="AT52" s="218"/>
      <c r="AU52" s="218"/>
      <c r="AV52" s="218"/>
      <c r="AW52" s="218"/>
      <c r="AX52" s="218"/>
      <c r="AY52" s="218"/>
      <c r="AZ52" s="218"/>
      <c r="BA52" s="218"/>
      <c r="BB52" s="218"/>
      <c r="BC52" s="218"/>
      <c r="BD52" s="218"/>
      <c r="BE52" s="218"/>
      <c r="BF52" s="218"/>
      <c r="BG52" s="218"/>
      <c r="BH52" s="218"/>
      <c r="BI52" s="218"/>
      <c r="BJ52" s="218"/>
      <c r="BK52" s="218"/>
      <c r="BL52" s="218"/>
      <c r="BM52" s="218"/>
      <c r="BN52" s="218"/>
      <c r="BO52" s="218"/>
      <c r="BP52" s="218"/>
      <c r="BQ52" s="218"/>
      <c r="BR52" s="218"/>
      <c r="BS52" s="218"/>
      <c r="BT52" s="218"/>
      <c r="BU52" s="218"/>
      <c r="BV52" s="218"/>
      <c r="BW52" s="218"/>
      <c r="BX52" s="218"/>
      <c r="BY52" s="218"/>
      <c r="BZ52" s="218"/>
      <c r="CA52" s="218"/>
      <c r="CB52" s="218"/>
      <c r="CC52" s="218"/>
      <c r="CD52" s="218"/>
      <c r="CE52" s="218"/>
      <c r="CF52" s="218"/>
      <c r="CG52" s="218"/>
      <c r="CH52" s="218"/>
      <c r="CI52" s="218"/>
      <c r="CJ52" s="218"/>
      <c r="CK52" s="218"/>
      <c r="CL52" s="218"/>
      <c r="CM52" s="218"/>
      <c r="CN52" s="218"/>
      <c r="CO52" s="218"/>
      <c r="CP52" s="218"/>
      <c r="CQ52" s="218"/>
      <c r="CR52" s="218"/>
      <c r="CS52" s="218"/>
      <c r="CT52" s="218"/>
      <c r="CU52" s="218"/>
      <c r="CV52" s="218"/>
      <c r="CW52" s="218"/>
      <c r="CX52" s="218"/>
      <c r="CY52" s="218"/>
      <c r="CZ52" s="218"/>
      <c r="DA52" s="218"/>
      <c r="DB52" s="218"/>
      <c r="DC52" s="218"/>
      <c r="DD52" s="218"/>
      <c r="DE52" s="218"/>
      <c r="DF52" s="218"/>
      <c r="DG52" s="218"/>
      <c r="DH52" s="218"/>
      <c r="DI52" s="218"/>
      <c r="DJ52" s="218"/>
      <c r="DK52" s="218"/>
      <c r="DL52" s="218"/>
      <c r="DM52" s="218"/>
      <c r="DN52" s="218"/>
      <c r="DO52" s="218"/>
    </row>
    <row r="53" spans="1:119" s="97" customFormat="1">
      <c r="B53" s="225" t="s">
        <v>154</v>
      </c>
      <c r="D53" s="97">
        <f>COUNTIF(D$3:D$37,$B$53)</f>
        <v>0</v>
      </c>
      <c r="E53" s="97">
        <f t="shared" ref="E53:M53" si="2">COUNTIF(E$3:E$37,$B$53)</f>
        <v>0</v>
      </c>
      <c r="F53" s="97">
        <f t="shared" si="2"/>
        <v>0</v>
      </c>
      <c r="G53" s="97">
        <f t="shared" si="2"/>
        <v>0</v>
      </c>
      <c r="H53" s="97">
        <f t="shared" si="2"/>
        <v>0</v>
      </c>
      <c r="I53" s="97">
        <f t="shared" si="2"/>
        <v>0</v>
      </c>
      <c r="J53" s="97">
        <f t="shared" si="2"/>
        <v>0</v>
      </c>
      <c r="K53" s="97">
        <f t="shared" si="2"/>
        <v>0</v>
      </c>
      <c r="L53" s="97">
        <f t="shared" si="2"/>
        <v>0</v>
      </c>
      <c r="M53" s="97">
        <f t="shared" si="2"/>
        <v>0</v>
      </c>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c r="AR53" s="218"/>
      <c r="AS53" s="218"/>
      <c r="AT53" s="218"/>
      <c r="AU53" s="218"/>
      <c r="AV53" s="218"/>
      <c r="AW53" s="218"/>
      <c r="AX53" s="218"/>
      <c r="AY53" s="218"/>
      <c r="AZ53" s="218"/>
      <c r="BA53" s="218"/>
      <c r="BB53" s="218"/>
      <c r="BC53" s="218"/>
      <c r="BD53" s="218"/>
      <c r="BE53" s="218"/>
      <c r="BF53" s="218"/>
      <c r="BG53" s="218"/>
      <c r="BH53" s="218"/>
      <c r="BI53" s="218"/>
      <c r="BJ53" s="218"/>
      <c r="BK53" s="218"/>
      <c r="BL53" s="218"/>
      <c r="BM53" s="218"/>
      <c r="BN53" s="218"/>
      <c r="BO53" s="218"/>
      <c r="BP53" s="218"/>
      <c r="BQ53" s="218"/>
      <c r="BR53" s="218"/>
      <c r="BS53" s="218"/>
      <c r="BT53" s="218"/>
      <c r="BU53" s="218"/>
      <c r="BV53" s="218"/>
      <c r="BW53" s="218"/>
      <c r="BX53" s="218"/>
      <c r="BY53" s="218"/>
      <c r="BZ53" s="218"/>
      <c r="CA53" s="218"/>
      <c r="CB53" s="218"/>
      <c r="CC53" s="218"/>
      <c r="CD53" s="218"/>
      <c r="CE53" s="218"/>
      <c r="CF53" s="218"/>
      <c r="CG53" s="218"/>
      <c r="CH53" s="218"/>
      <c r="CI53" s="218"/>
      <c r="CJ53" s="218"/>
      <c r="CK53" s="218"/>
      <c r="CL53" s="218"/>
      <c r="CM53" s="218"/>
      <c r="CN53" s="218"/>
      <c r="CO53" s="218"/>
      <c r="CP53" s="218"/>
      <c r="CQ53" s="218"/>
      <c r="CR53" s="218"/>
      <c r="CS53" s="218"/>
      <c r="CT53" s="218"/>
      <c r="CU53" s="218"/>
      <c r="CV53" s="218"/>
      <c r="CW53" s="218"/>
      <c r="CX53" s="218"/>
      <c r="CY53" s="218"/>
      <c r="CZ53" s="218"/>
      <c r="DA53" s="218"/>
      <c r="DB53" s="218"/>
      <c r="DC53" s="218"/>
      <c r="DD53" s="218"/>
      <c r="DE53" s="218"/>
      <c r="DF53" s="218"/>
      <c r="DG53" s="218"/>
      <c r="DH53" s="218"/>
      <c r="DI53" s="218"/>
      <c r="DJ53" s="218"/>
      <c r="DK53" s="218"/>
      <c r="DL53" s="218"/>
      <c r="DM53" s="218"/>
      <c r="DN53" s="218"/>
      <c r="DO53" s="218"/>
    </row>
    <row r="54" spans="1:119" s="97" customFormat="1">
      <c r="B54" s="225" t="s">
        <v>155</v>
      </c>
      <c r="D54" s="97">
        <f>COUNTIF(D$3:D$37,$B$54)</f>
        <v>0</v>
      </c>
      <c r="E54" s="97">
        <f t="shared" ref="E54:M54" si="3">COUNTIF(E$3:E$37,$B$54)</f>
        <v>0</v>
      </c>
      <c r="F54" s="97">
        <f t="shared" si="3"/>
        <v>0</v>
      </c>
      <c r="G54" s="97">
        <f t="shared" si="3"/>
        <v>0</v>
      </c>
      <c r="H54" s="97">
        <f t="shared" si="3"/>
        <v>0</v>
      </c>
      <c r="I54" s="97">
        <f t="shared" si="3"/>
        <v>0</v>
      </c>
      <c r="J54" s="97">
        <f t="shared" si="3"/>
        <v>0</v>
      </c>
      <c r="K54" s="97">
        <f t="shared" si="3"/>
        <v>0</v>
      </c>
      <c r="L54" s="97">
        <f t="shared" si="3"/>
        <v>0</v>
      </c>
      <c r="M54" s="97">
        <f t="shared" si="3"/>
        <v>0</v>
      </c>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218"/>
      <c r="BA54" s="218"/>
      <c r="BB54" s="218"/>
      <c r="BC54" s="218"/>
      <c r="BD54" s="218"/>
      <c r="BE54" s="218"/>
      <c r="BF54" s="218"/>
      <c r="BG54" s="218"/>
      <c r="BH54" s="218"/>
      <c r="BI54" s="218"/>
      <c r="BJ54" s="218"/>
      <c r="BK54" s="218"/>
      <c r="BL54" s="218"/>
      <c r="BM54" s="218"/>
      <c r="BN54" s="218"/>
      <c r="BO54" s="218"/>
      <c r="BP54" s="218"/>
      <c r="BQ54" s="218"/>
      <c r="BR54" s="218"/>
      <c r="BS54" s="218"/>
      <c r="BT54" s="218"/>
      <c r="BU54" s="218"/>
      <c r="BV54" s="218"/>
      <c r="BW54" s="218"/>
      <c r="BX54" s="218"/>
      <c r="BY54" s="218"/>
      <c r="BZ54" s="218"/>
      <c r="CA54" s="218"/>
      <c r="CB54" s="218"/>
      <c r="CC54" s="218"/>
      <c r="CD54" s="218"/>
      <c r="CE54" s="218"/>
      <c r="CF54" s="218"/>
      <c r="CG54" s="218"/>
      <c r="CH54" s="218"/>
      <c r="CI54" s="218"/>
      <c r="CJ54" s="218"/>
      <c r="CK54" s="218"/>
      <c r="CL54" s="218"/>
      <c r="CM54" s="218"/>
      <c r="CN54" s="218"/>
      <c r="CO54" s="218"/>
      <c r="CP54" s="218"/>
      <c r="CQ54" s="218"/>
      <c r="CR54" s="218"/>
      <c r="CS54" s="218"/>
      <c r="CT54" s="218"/>
      <c r="CU54" s="218"/>
      <c r="CV54" s="218"/>
      <c r="CW54" s="218"/>
      <c r="CX54" s="218"/>
      <c r="CY54" s="218"/>
      <c r="CZ54" s="218"/>
      <c r="DA54" s="218"/>
      <c r="DB54" s="218"/>
      <c r="DC54" s="218"/>
      <c r="DD54" s="218"/>
      <c r="DE54" s="218"/>
      <c r="DF54" s="218"/>
      <c r="DG54" s="218"/>
      <c r="DH54" s="218"/>
      <c r="DI54" s="218"/>
      <c r="DJ54" s="218"/>
      <c r="DK54" s="218"/>
      <c r="DL54" s="218"/>
      <c r="DM54" s="218"/>
      <c r="DN54" s="218"/>
      <c r="DO54" s="218"/>
    </row>
    <row r="55" spans="1:119" s="97" customFormat="1">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c r="AL55" s="218"/>
      <c r="AM55" s="218"/>
      <c r="AN55" s="218"/>
      <c r="AO55" s="218"/>
      <c r="AP55" s="218"/>
      <c r="AQ55" s="218"/>
      <c r="AR55" s="218"/>
      <c r="AS55" s="218"/>
      <c r="AT55" s="218"/>
      <c r="AU55" s="218"/>
      <c r="AV55" s="218"/>
      <c r="AW55" s="218"/>
      <c r="AX55" s="218"/>
      <c r="AY55" s="218"/>
      <c r="AZ55" s="218"/>
      <c r="BA55" s="218"/>
      <c r="BB55" s="218"/>
      <c r="BC55" s="218"/>
      <c r="BD55" s="218"/>
      <c r="BE55" s="218"/>
      <c r="BF55" s="218"/>
      <c r="BG55" s="218"/>
      <c r="BH55" s="218"/>
      <c r="BI55" s="218"/>
      <c r="BJ55" s="218"/>
      <c r="BK55" s="218"/>
      <c r="BL55" s="218"/>
      <c r="BM55" s="218"/>
      <c r="BN55" s="218"/>
      <c r="BO55" s="218"/>
      <c r="BP55" s="218"/>
      <c r="BQ55" s="218"/>
      <c r="BR55" s="218"/>
      <c r="BS55" s="218"/>
      <c r="BT55" s="218"/>
      <c r="BU55" s="218"/>
      <c r="BV55" s="218"/>
      <c r="BW55" s="218"/>
      <c r="BX55" s="218"/>
      <c r="BY55" s="218"/>
      <c r="BZ55" s="218"/>
      <c r="CA55" s="218"/>
      <c r="CB55" s="218"/>
      <c r="CC55" s="218"/>
      <c r="CD55" s="218"/>
      <c r="CE55" s="218"/>
      <c r="CF55" s="218"/>
      <c r="CG55" s="218"/>
      <c r="CH55" s="218"/>
      <c r="CI55" s="218"/>
      <c r="CJ55" s="218"/>
      <c r="CK55" s="218"/>
      <c r="CL55" s="218"/>
      <c r="CM55" s="218"/>
      <c r="CN55" s="218"/>
      <c r="CO55" s="218"/>
      <c r="CP55" s="218"/>
      <c r="CQ55" s="218"/>
      <c r="CR55" s="218"/>
      <c r="CS55" s="218"/>
      <c r="CT55" s="218"/>
      <c r="CU55" s="218"/>
      <c r="CV55" s="218"/>
      <c r="CW55" s="218"/>
      <c r="CX55" s="218"/>
      <c r="CY55" s="218"/>
      <c r="CZ55" s="218"/>
      <c r="DA55" s="218"/>
      <c r="DB55" s="218"/>
      <c r="DC55" s="218"/>
      <c r="DD55" s="218"/>
      <c r="DE55" s="218"/>
      <c r="DF55" s="218"/>
      <c r="DG55" s="218"/>
      <c r="DH55" s="218"/>
      <c r="DI55" s="218"/>
      <c r="DJ55" s="218"/>
      <c r="DK55" s="218"/>
      <c r="DL55" s="218"/>
      <c r="DM55" s="218"/>
      <c r="DN55" s="218"/>
      <c r="DO55" s="218"/>
    </row>
    <row r="56" spans="1:119" s="97" customFormat="1">
      <c r="B56" s="225" t="s">
        <v>153</v>
      </c>
      <c r="D56" s="204" t="e">
        <f>D52/$C$50</f>
        <v>#DIV/0!</v>
      </c>
      <c r="E56" s="204" t="e">
        <f t="shared" ref="E56:M56" si="4">E52/$C$50</f>
        <v>#DIV/0!</v>
      </c>
      <c r="F56" s="204" t="e">
        <f t="shared" si="4"/>
        <v>#DIV/0!</v>
      </c>
      <c r="G56" s="204" t="e">
        <f t="shared" si="4"/>
        <v>#DIV/0!</v>
      </c>
      <c r="H56" s="204" t="e">
        <f t="shared" si="4"/>
        <v>#DIV/0!</v>
      </c>
      <c r="I56" s="204" t="e">
        <f t="shared" si="4"/>
        <v>#DIV/0!</v>
      </c>
      <c r="J56" s="204" t="e">
        <f t="shared" si="4"/>
        <v>#DIV/0!</v>
      </c>
      <c r="K56" s="204" t="e">
        <f t="shared" si="4"/>
        <v>#DIV/0!</v>
      </c>
      <c r="L56" s="204" t="e">
        <f t="shared" si="4"/>
        <v>#DIV/0!</v>
      </c>
      <c r="M56" s="204" t="e">
        <f t="shared" si="4"/>
        <v>#DIV/0!</v>
      </c>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8"/>
      <c r="AL56" s="218"/>
      <c r="AM56" s="218"/>
      <c r="AN56" s="218"/>
      <c r="AO56" s="218"/>
      <c r="AP56" s="218"/>
      <c r="AQ56" s="218"/>
      <c r="AR56" s="218"/>
      <c r="AS56" s="218"/>
      <c r="AT56" s="218"/>
      <c r="AU56" s="218"/>
      <c r="AV56" s="218"/>
      <c r="AW56" s="218"/>
      <c r="AX56" s="218"/>
      <c r="AY56" s="218"/>
      <c r="AZ56" s="218"/>
      <c r="BA56" s="218"/>
      <c r="BB56" s="218"/>
      <c r="BC56" s="218"/>
      <c r="BD56" s="218"/>
      <c r="BE56" s="218"/>
      <c r="BF56" s="218"/>
      <c r="BG56" s="218"/>
      <c r="BH56" s="218"/>
      <c r="BI56" s="218"/>
      <c r="BJ56" s="218"/>
      <c r="BK56" s="218"/>
      <c r="BL56" s="218"/>
      <c r="BM56" s="218"/>
      <c r="BN56" s="218"/>
      <c r="BO56" s="218"/>
      <c r="BP56" s="218"/>
      <c r="BQ56" s="218"/>
      <c r="BR56" s="218"/>
      <c r="BS56" s="218"/>
      <c r="BT56" s="218"/>
      <c r="BU56" s="218"/>
      <c r="BV56" s="218"/>
      <c r="BW56" s="218"/>
      <c r="BX56" s="218"/>
      <c r="BY56" s="218"/>
      <c r="BZ56" s="218"/>
      <c r="CA56" s="218"/>
      <c r="CB56" s="218"/>
      <c r="CC56" s="218"/>
      <c r="CD56" s="218"/>
      <c r="CE56" s="218"/>
      <c r="CF56" s="218"/>
      <c r="CG56" s="218"/>
      <c r="CH56" s="218"/>
      <c r="CI56" s="218"/>
      <c r="CJ56" s="218"/>
      <c r="CK56" s="218"/>
      <c r="CL56" s="218"/>
      <c r="CM56" s="218"/>
      <c r="CN56" s="218"/>
      <c r="CO56" s="218"/>
      <c r="CP56" s="218"/>
      <c r="CQ56" s="218"/>
      <c r="CR56" s="218"/>
      <c r="CS56" s="218"/>
      <c r="CT56" s="218"/>
      <c r="CU56" s="218"/>
      <c r="CV56" s="218"/>
      <c r="CW56" s="218"/>
      <c r="CX56" s="218"/>
      <c r="CY56" s="218"/>
      <c r="CZ56" s="218"/>
      <c r="DA56" s="218"/>
      <c r="DB56" s="218"/>
      <c r="DC56" s="218"/>
      <c r="DD56" s="218"/>
      <c r="DE56" s="218"/>
      <c r="DF56" s="218"/>
      <c r="DG56" s="218"/>
      <c r="DH56" s="218"/>
      <c r="DI56" s="218"/>
      <c r="DJ56" s="218"/>
      <c r="DK56" s="218"/>
      <c r="DL56" s="218"/>
      <c r="DM56" s="218"/>
      <c r="DN56" s="218"/>
      <c r="DO56" s="218"/>
    </row>
    <row r="57" spans="1:119" s="97" customFormat="1">
      <c r="B57" s="225" t="s">
        <v>154</v>
      </c>
      <c r="D57" s="204" t="e">
        <f>D53/$C$50</f>
        <v>#DIV/0!</v>
      </c>
      <c r="E57" s="204" t="e">
        <f t="shared" ref="E57:M57" si="5">E53/$C$50</f>
        <v>#DIV/0!</v>
      </c>
      <c r="F57" s="204" t="e">
        <f t="shared" si="5"/>
        <v>#DIV/0!</v>
      </c>
      <c r="G57" s="204" t="e">
        <f t="shared" si="5"/>
        <v>#DIV/0!</v>
      </c>
      <c r="H57" s="204" t="e">
        <f t="shared" si="5"/>
        <v>#DIV/0!</v>
      </c>
      <c r="I57" s="204" t="e">
        <f t="shared" si="5"/>
        <v>#DIV/0!</v>
      </c>
      <c r="J57" s="204" t="e">
        <f t="shared" si="5"/>
        <v>#DIV/0!</v>
      </c>
      <c r="K57" s="204" t="e">
        <f t="shared" si="5"/>
        <v>#DIV/0!</v>
      </c>
      <c r="L57" s="204" t="e">
        <f t="shared" si="5"/>
        <v>#DIV/0!</v>
      </c>
      <c r="M57" s="204" t="e">
        <f t="shared" si="5"/>
        <v>#DIV/0!</v>
      </c>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218"/>
      <c r="AR57" s="218"/>
      <c r="AS57" s="218"/>
      <c r="AT57" s="218"/>
      <c r="AU57" s="218"/>
      <c r="AV57" s="218"/>
      <c r="AW57" s="218"/>
      <c r="AX57" s="218"/>
      <c r="AY57" s="218"/>
      <c r="AZ57" s="218"/>
      <c r="BA57" s="218"/>
      <c r="BB57" s="218"/>
      <c r="BC57" s="218"/>
      <c r="BD57" s="218"/>
      <c r="BE57" s="218"/>
      <c r="BF57" s="218"/>
      <c r="BG57" s="218"/>
      <c r="BH57" s="218"/>
      <c r="BI57" s="218"/>
      <c r="BJ57" s="218"/>
      <c r="BK57" s="218"/>
      <c r="BL57" s="218"/>
      <c r="BM57" s="218"/>
      <c r="BN57" s="218"/>
      <c r="BO57" s="218"/>
      <c r="BP57" s="218"/>
      <c r="BQ57" s="218"/>
      <c r="BR57" s="218"/>
      <c r="BS57" s="218"/>
      <c r="BT57" s="218"/>
      <c r="BU57" s="218"/>
      <c r="BV57" s="218"/>
      <c r="BW57" s="218"/>
      <c r="BX57" s="218"/>
      <c r="BY57" s="218"/>
      <c r="BZ57" s="218"/>
      <c r="CA57" s="218"/>
      <c r="CB57" s="218"/>
      <c r="CC57" s="218"/>
      <c r="CD57" s="218"/>
      <c r="CE57" s="218"/>
      <c r="CF57" s="218"/>
      <c r="CG57" s="218"/>
      <c r="CH57" s="218"/>
      <c r="CI57" s="218"/>
      <c r="CJ57" s="218"/>
      <c r="CK57" s="218"/>
      <c r="CL57" s="218"/>
      <c r="CM57" s="218"/>
      <c r="CN57" s="218"/>
      <c r="CO57" s="218"/>
      <c r="CP57" s="218"/>
      <c r="CQ57" s="218"/>
      <c r="CR57" s="218"/>
      <c r="CS57" s="218"/>
      <c r="CT57" s="218"/>
      <c r="CU57" s="218"/>
      <c r="CV57" s="218"/>
      <c r="CW57" s="218"/>
      <c r="CX57" s="218"/>
      <c r="CY57" s="218"/>
      <c r="CZ57" s="218"/>
      <c r="DA57" s="218"/>
      <c r="DB57" s="218"/>
      <c r="DC57" s="218"/>
      <c r="DD57" s="218"/>
      <c r="DE57" s="218"/>
      <c r="DF57" s="218"/>
      <c r="DG57" s="218"/>
      <c r="DH57" s="218"/>
      <c r="DI57" s="218"/>
      <c r="DJ57" s="218"/>
      <c r="DK57" s="218"/>
      <c r="DL57" s="218"/>
      <c r="DM57" s="218"/>
      <c r="DN57" s="218"/>
      <c r="DO57" s="218"/>
    </row>
    <row r="58" spans="1:119" s="97" customFormat="1">
      <c r="B58" s="225" t="s">
        <v>155</v>
      </c>
      <c r="D58" s="204" t="e">
        <f>D54/$C$50</f>
        <v>#DIV/0!</v>
      </c>
      <c r="E58" s="204" t="e">
        <f t="shared" ref="E58:M58" si="6">E54/$C$50</f>
        <v>#DIV/0!</v>
      </c>
      <c r="F58" s="204" t="e">
        <f t="shared" si="6"/>
        <v>#DIV/0!</v>
      </c>
      <c r="G58" s="204" t="e">
        <f t="shared" si="6"/>
        <v>#DIV/0!</v>
      </c>
      <c r="H58" s="204" t="e">
        <f t="shared" si="6"/>
        <v>#DIV/0!</v>
      </c>
      <c r="I58" s="204" t="e">
        <f t="shared" si="6"/>
        <v>#DIV/0!</v>
      </c>
      <c r="J58" s="204" t="e">
        <f t="shared" si="6"/>
        <v>#DIV/0!</v>
      </c>
      <c r="K58" s="204" t="e">
        <f t="shared" si="6"/>
        <v>#DIV/0!</v>
      </c>
      <c r="L58" s="204" t="e">
        <f t="shared" si="6"/>
        <v>#DIV/0!</v>
      </c>
      <c r="M58" s="204" t="e">
        <f t="shared" si="6"/>
        <v>#DIV/0!</v>
      </c>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8"/>
      <c r="AL58" s="218"/>
      <c r="AM58" s="218"/>
      <c r="AN58" s="218"/>
      <c r="AO58" s="218"/>
      <c r="AP58" s="218"/>
      <c r="AQ58" s="218"/>
      <c r="AR58" s="218"/>
      <c r="AS58" s="218"/>
      <c r="AT58" s="218"/>
      <c r="AU58" s="218"/>
      <c r="AV58" s="218"/>
      <c r="AW58" s="218"/>
      <c r="AX58" s="218"/>
      <c r="AY58" s="218"/>
      <c r="AZ58" s="218"/>
      <c r="BA58" s="218"/>
      <c r="BB58" s="218"/>
      <c r="BC58" s="218"/>
      <c r="BD58" s="218"/>
      <c r="BE58" s="218"/>
      <c r="BF58" s="218"/>
      <c r="BG58" s="218"/>
      <c r="BH58" s="218"/>
      <c r="BI58" s="218"/>
      <c r="BJ58" s="218"/>
      <c r="BK58" s="218"/>
      <c r="BL58" s="218"/>
      <c r="BM58" s="218"/>
      <c r="BN58" s="218"/>
      <c r="BO58" s="218"/>
      <c r="BP58" s="218"/>
      <c r="BQ58" s="218"/>
      <c r="BR58" s="218"/>
      <c r="BS58" s="218"/>
      <c r="BT58" s="218"/>
      <c r="BU58" s="218"/>
      <c r="BV58" s="218"/>
      <c r="BW58" s="218"/>
      <c r="BX58" s="218"/>
      <c r="BY58" s="218"/>
      <c r="BZ58" s="218"/>
      <c r="CA58" s="218"/>
      <c r="CB58" s="218"/>
      <c r="CC58" s="218"/>
      <c r="CD58" s="218"/>
      <c r="CE58" s="218"/>
      <c r="CF58" s="218"/>
      <c r="CG58" s="218"/>
      <c r="CH58" s="218"/>
      <c r="CI58" s="218"/>
      <c r="CJ58" s="218"/>
      <c r="CK58" s="218"/>
      <c r="CL58" s="218"/>
      <c r="CM58" s="218"/>
      <c r="CN58" s="218"/>
      <c r="CO58" s="218"/>
      <c r="CP58" s="218"/>
      <c r="CQ58" s="218"/>
      <c r="CR58" s="218"/>
      <c r="CS58" s="218"/>
      <c r="CT58" s="218"/>
      <c r="CU58" s="218"/>
      <c r="CV58" s="218"/>
      <c r="CW58" s="218"/>
      <c r="CX58" s="218"/>
      <c r="CY58" s="218"/>
      <c r="CZ58" s="218"/>
      <c r="DA58" s="218"/>
      <c r="DB58" s="218"/>
      <c r="DC58" s="218"/>
      <c r="DD58" s="218"/>
      <c r="DE58" s="218"/>
      <c r="DF58" s="218"/>
      <c r="DG58" s="218"/>
      <c r="DH58" s="218"/>
      <c r="DI58" s="218"/>
      <c r="DJ58" s="218"/>
      <c r="DK58" s="218"/>
      <c r="DL58" s="218"/>
      <c r="DM58" s="218"/>
      <c r="DN58" s="218"/>
      <c r="DO58" s="218"/>
    </row>
    <row r="59" spans="1:119" s="97" customFormat="1">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8"/>
      <c r="AL59" s="218"/>
      <c r="AM59" s="218"/>
      <c r="AN59" s="218"/>
      <c r="AO59" s="218"/>
      <c r="AP59" s="218"/>
      <c r="AQ59" s="218"/>
      <c r="AR59" s="218"/>
      <c r="AS59" s="218"/>
      <c r="AT59" s="218"/>
      <c r="AU59" s="218"/>
      <c r="AV59" s="218"/>
      <c r="AW59" s="218"/>
      <c r="AX59" s="218"/>
      <c r="AY59" s="218"/>
      <c r="AZ59" s="218"/>
      <c r="BA59" s="218"/>
      <c r="BB59" s="218"/>
      <c r="BC59" s="218"/>
      <c r="BD59" s="218"/>
      <c r="BE59" s="218"/>
      <c r="BF59" s="218"/>
      <c r="BG59" s="218"/>
      <c r="BH59" s="218"/>
      <c r="BI59" s="218"/>
      <c r="BJ59" s="218"/>
      <c r="BK59" s="218"/>
      <c r="BL59" s="218"/>
      <c r="BM59" s="218"/>
      <c r="BN59" s="218"/>
      <c r="BO59" s="218"/>
      <c r="BP59" s="218"/>
      <c r="BQ59" s="218"/>
      <c r="BR59" s="218"/>
      <c r="BS59" s="218"/>
      <c r="BT59" s="218"/>
      <c r="BU59" s="218"/>
      <c r="BV59" s="218"/>
      <c r="BW59" s="218"/>
      <c r="BX59" s="218"/>
      <c r="BY59" s="218"/>
      <c r="BZ59" s="218"/>
      <c r="CA59" s="218"/>
      <c r="CB59" s="218"/>
      <c r="CC59" s="218"/>
      <c r="CD59" s="218"/>
      <c r="CE59" s="218"/>
      <c r="CF59" s="218"/>
      <c r="CG59" s="218"/>
      <c r="CH59" s="218"/>
      <c r="CI59" s="218"/>
      <c r="CJ59" s="218"/>
      <c r="CK59" s="218"/>
      <c r="CL59" s="218"/>
      <c r="CM59" s="218"/>
      <c r="CN59" s="218"/>
      <c r="CO59" s="218"/>
      <c r="CP59" s="218"/>
      <c r="CQ59" s="218"/>
      <c r="CR59" s="218"/>
      <c r="CS59" s="218"/>
      <c r="CT59" s="218"/>
      <c r="CU59" s="218"/>
      <c r="CV59" s="218"/>
      <c r="CW59" s="218"/>
      <c r="CX59" s="218"/>
      <c r="CY59" s="218"/>
      <c r="CZ59" s="218"/>
      <c r="DA59" s="218"/>
      <c r="DB59" s="218"/>
      <c r="DC59" s="218"/>
      <c r="DD59" s="218"/>
      <c r="DE59" s="218"/>
      <c r="DF59" s="218"/>
      <c r="DG59" s="218"/>
      <c r="DH59" s="218"/>
      <c r="DI59" s="218"/>
      <c r="DJ59" s="218"/>
      <c r="DK59" s="218"/>
      <c r="DL59" s="218"/>
      <c r="DM59" s="218"/>
      <c r="DN59" s="218"/>
      <c r="DO59" s="218"/>
    </row>
  </sheetData>
  <conditionalFormatting sqref="E3:E40 D3:D49">
    <cfRule type="containsText" dxfId="50" priority="41" operator="containsText" text="сформирован">
      <formula>NOT(ISERROR(SEARCH("сформирован",D3)))</formula>
    </cfRule>
    <cfRule type="containsText" dxfId="49" priority="42" operator="containsText" text="в стадии формирования">
      <formula>NOT(ISERROR(SEARCH("в стадии формирования",D3)))</formula>
    </cfRule>
    <cfRule type="containsText" dxfId="48" priority="43" operator="containsText" text="не сформирован">
      <formula>NOT(ISERROR(SEARCH("не сформирован",D3)))</formula>
    </cfRule>
  </conditionalFormatting>
  <conditionalFormatting sqref="G3:J3 G4:G40 H4:J49">
    <cfRule type="containsText" dxfId="47" priority="22" operator="containsText" text="не сформирован">
      <formula>NOT(ISERROR(SEARCH("не сформирован",G3)))</formula>
    </cfRule>
    <cfRule type="containsText" dxfId="46" priority="23" operator="containsText" text="сформирован">
      <formula>NOT(ISERROR(SEARCH("сформирован",G3)))</formula>
    </cfRule>
    <cfRule type="containsText" dxfId="45" priority="32" operator="containsText" text="сформирован">
      <formula>NOT(ISERROR(SEARCH("сформирован",G3)))</formula>
    </cfRule>
    <cfRule type="containsText" dxfId="44" priority="33" operator="containsText" text="в стадии формирования">
      <formula>NOT(ISERROR(SEARCH("в стадии формирования",G3)))</formula>
    </cfRule>
    <cfRule type="containsText" dxfId="43" priority="34" operator="containsText" text="не сформирован">
      <formula>NOT(ISERROR(SEARCH("не сформирован",G3)))</formula>
    </cfRule>
  </conditionalFormatting>
  <conditionalFormatting sqref="D3:E3 E4:E40 D4:D49">
    <cfRule type="containsText" dxfId="42" priority="24" operator="containsText" text="не сформирован">
      <formula>NOT(ISERROR(SEARCH("не сформирован",D3)))</formula>
    </cfRule>
    <cfRule type="containsText" dxfId="41" priority="25" operator="containsText" text="сформирован">
      <formula>NOT(ISERROR(SEARCH("сформирован",D3)))</formula>
    </cfRule>
  </conditionalFormatting>
  <conditionalFormatting sqref="K3:K49">
    <cfRule type="containsText" dxfId="40" priority="12" operator="containsText" text="в стадии формирования">
      <formula>NOT(ISERROR(SEARCH("в стадии формирования",K3)))</formula>
    </cfRule>
    <cfRule type="containsText" dxfId="39" priority="13" operator="containsText" text="сформирован">
      <formula>NOT(ISERROR(SEARCH("сформирован",K3)))</formula>
    </cfRule>
    <cfRule type="containsText" dxfId="38" priority="14" operator="containsText" text="не сформирован">
      <formula>NOT(ISERROR(SEARCH("не сформирован",K3)))</formula>
    </cfRule>
  </conditionalFormatting>
  <conditionalFormatting sqref="L3:L49">
    <cfRule type="containsText" dxfId="37" priority="9" operator="containsText" text="в стадии формирования">
      <formula>NOT(ISERROR(SEARCH("в стадии формирования",L3)))</formula>
    </cfRule>
    <cfRule type="containsText" dxfId="36" priority="10" operator="containsText" text="сформирован">
      <formula>NOT(ISERROR(SEARCH("сформирован",L3)))</formula>
    </cfRule>
    <cfRule type="containsText" dxfId="35" priority="11" operator="containsText" text="не сформирован">
      <formula>NOT(ISERROR(SEARCH("не сформирован",L3)))</formula>
    </cfRule>
  </conditionalFormatting>
  <conditionalFormatting sqref="M3:M49">
    <cfRule type="containsText" dxfId="34" priority="5" operator="containsText" text="не сформирован">
      <formula>NOT(ISERROR(SEARCH("не сформирован",M3)))</formula>
    </cfRule>
    <cfRule type="containsText" dxfId="33" priority="6" operator="containsText" text="в стадии формирования">
      <formula>NOT(ISERROR(SEARCH("в стадии формирования",M3)))</formula>
    </cfRule>
    <cfRule type="containsText" dxfId="32" priority="7" operator="containsText" text="сформирован">
      <formula>NOT(ISERROR(SEARCH("сформирован",M3)))</formula>
    </cfRule>
    <cfRule type="containsText" dxfId="31" priority="8" operator="containsText" text="не сформирован">
      <formula>NOT(ISERROR(SEARCH("не сформирован",M3)))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5:D20"/>
  <sheetViews>
    <sheetView topLeftCell="A4" workbookViewId="0">
      <selection activeCell="D10" sqref="D10"/>
    </sheetView>
  </sheetViews>
  <sheetFormatPr defaultRowHeight="15"/>
  <cols>
    <col min="3" max="3" width="32.28515625" customWidth="1"/>
    <col min="4" max="4" width="24.7109375" customWidth="1"/>
  </cols>
  <sheetData>
    <row r="5" spans="1:4">
      <c r="C5" s="436" t="s">
        <v>212</v>
      </c>
      <c r="D5" s="436"/>
    </row>
    <row r="10" spans="1:4">
      <c r="D10" s="268">
        <v>1</v>
      </c>
    </row>
    <row r="11" spans="1:4">
      <c r="C11" s="436">
        <f>INDEX(список!B2:B36,D10,1)</f>
        <v>0</v>
      </c>
      <c r="D11" s="436"/>
    </row>
    <row r="12" spans="1:4">
      <c r="C12" s="436" t="str">
        <f>список!D2</f>
        <v>II мл. группа 9</v>
      </c>
      <c r="D12" s="436"/>
    </row>
    <row r="13" spans="1:4">
      <c r="C13" s="440">
        <f>список!C2</f>
        <v>0</v>
      </c>
      <c r="D13" s="440"/>
    </row>
    <row r="14" spans="1:4" ht="101.25" customHeight="1">
      <c r="A14" s="430" t="s">
        <v>201</v>
      </c>
      <c r="B14" s="431"/>
      <c r="C14" s="432"/>
      <c r="D14" s="227" t="str">
        <f>INDEX('Целевые ориентиры_сводная'!D3:D49,D10,1)</f>
        <v/>
      </c>
    </row>
    <row r="15" spans="1:4" ht="96" customHeight="1">
      <c r="A15" s="437" t="s">
        <v>213</v>
      </c>
      <c r="B15" s="438"/>
      <c r="C15" s="439"/>
      <c r="D15" s="227" t="str">
        <f>INDEX('Целевые ориентиры_сводная'!H3:H49,D10,1)</f>
        <v/>
      </c>
    </row>
    <row r="16" spans="1:4" ht="69.75" customHeight="1">
      <c r="A16" s="430" t="s">
        <v>204</v>
      </c>
      <c r="B16" s="431"/>
      <c r="C16" s="432"/>
      <c r="D16" s="227" t="str">
        <f>INDEX('Целевые ориентиры_сводная'!I3:I49,D10,1)</f>
        <v/>
      </c>
    </row>
    <row r="17" spans="1:4" ht="72" customHeight="1">
      <c r="A17" s="427" t="s">
        <v>205</v>
      </c>
      <c r="B17" s="428"/>
      <c r="C17" s="429"/>
      <c r="D17" s="227" t="str">
        <f>INDEX('Целевые ориентиры_сводная'!J3:J49,D10,1)</f>
        <v/>
      </c>
    </row>
    <row r="18" spans="1:4" ht="44.25" customHeight="1">
      <c r="A18" s="430" t="s">
        <v>207</v>
      </c>
      <c r="B18" s="431"/>
      <c r="C18" s="432"/>
      <c r="D18" s="227" t="str">
        <f>INDEX('Целевые ориентиры_сводная'!K3:K49,D10,1)</f>
        <v/>
      </c>
    </row>
    <row r="19" spans="1:4" ht="63.75" customHeight="1">
      <c r="A19" s="430" t="s">
        <v>208</v>
      </c>
      <c r="B19" s="431"/>
      <c r="C19" s="432"/>
      <c r="D19" s="227" t="str">
        <f>INDEX('Целевые ориентиры_сводная'!L3:L49,D10,1)</f>
        <v/>
      </c>
    </row>
    <row r="20" spans="1:4" ht="61.5" customHeight="1">
      <c r="A20" s="433" t="s">
        <v>210</v>
      </c>
      <c r="B20" s="434"/>
      <c r="C20" s="435"/>
      <c r="D20" s="227" t="str">
        <f>INDEX('Целевые ориентиры_сводная'!M3:M49,D10,1)</f>
        <v/>
      </c>
    </row>
  </sheetData>
  <sheetProtection password="CC6F" sheet="1" objects="1" scenarios="1" selectLockedCells="1"/>
  <mergeCells count="11">
    <mergeCell ref="A17:C17"/>
    <mergeCell ref="A18:C18"/>
    <mergeCell ref="A19:C19"/>
    <mergeCell ref="A20:C20"/>
    <mergeCell ref="C5:D5"/>
    <mergeCell ref="C12:D12"/>
    <mergeCell ref="A15:C15"/>
    <mergeCell ref="A14:C14"/>
    <mergeCell ref="A16:C16"/>
    <mergeCell ref="C13:D13"/>
    <mergeCell ref="C11:D11"/>
  </mergeCells>
  <conditionalFormatting sqref="D14:D16">
    <cfRule type="containsText" dxfId="30" priority="10" operator="containsText" text="высокий">
      <formula>NOT(ISERROR(SEARCH("высокий",D14)))</formula>
    </cfRule>
    <cfRule type="containsText" dxfId="29" priority="11" operator="containsText" text="норма">
      <formula>NOT(ISERROR(SEARCH("норма",D14)))</formula>
    </cfRule>
    <cfRule type="containsText" dxfId="28" priority="12" operator="containsText" text="низкий">
      <formula>NOT(ISERROR(SEARCH("низкий",D14)))</formula>
    </cfRule>
    <cfRule type="containsText" dxfId="27" priority="13" stopIfTrue="1" operator="containsText" text="норма">
      <formula>NOT(ISERROR(SEARCH("норма",D14)))</formula>
    </cfRule>
    <cfRule type="containsText" dxfId="26" priority="14" stopIfTrue="1" operator="containsText" text="низкий">
      <formula>NOT(ISERROR(SEARCH("низкий",D14)))</formula>
    </cfRule>
    <cfRule type="containsText" dxfId="25" priority="15" stopIfTrue="1" operator="containsText" text="норма">
      <formula>NOT(ISERROR(SEARCH("норма",D14)))</formula>
    </cfRule>
  </conditionalFormatting>
  <conditionalFormatting sqref="D17:D20">
    <cfRule type="containsText" dxfId="24" priority="23" operator="containsText" text="сниженный">
      <formula>NOT(ISERROR(SEARCH("сниженный",D17)))</formula>
    </cfRule>
    <cfRule type="containsText" dxfId="23" priority="24" operator="containsText" text="высокий">
      <formula>NOT(ISERROR(SEARCH("высокий",D17)))</formula>
    </cfRule>
    <cfRule type="containsText" dxfId="22" priority="25" operator="containsText" text="норма">
      <formula>NOT(ISERROR(SEARCH("норма",D17)))</formula>
    </cfRule>
    <cfRule type="containsText" dxfId="21" priority="26" operator="containsText" text="низкий">
      <formula>NOT(ISERROR(SEARCH("низкий",D17)))</formula>
    </cfRule>
    <cfRule type="containsText" dxfId="20" priority="27" stopIfTrue="1" operator="containsText" text="ниже среднего">
      <formula>NOT(ISERROR(SEARCH("ниже среднего",D17)))</formula>
    </cfRule>
    <cfRule type="containsText" dxfId="19" priority="28" operator="containsText" text="низкий">
      <formula>NOT(ISERROR(SEARCH("низкий",D17)))</formula>
    </cfRule>
    <cfRule type="containsText" dxfId="18" priority="29" operator="containsText" text="норма">
      <formula>NOT(ISERROR(SEARCH("норма",D17)))</formula>
    </cfRule>
    <cfRule type="containsText" dxfId="17" priority="30" operator="containsText" text="высокий">
      <formula>NOT(ISERROR(SEARCH("высокий",D17)))</formula>
    </cfRule>
    <cfRule type="containsText" dxfId="16" priority="31" operator="containsText" text="норма">
      <formula>NOT(ISERROR(SEARCH("норма",D17)))</formula>
    </cfRule>
  </conditionalFormatting>
  <conditionalFormatting sqref="D17:D20">
    <cfRule type="containsText" dxfId="15" priority="19" operator="containsText" text="низкий">
      <formula>NOT(ISERROR(SEARCH("низкий",D17)))</formula>
    </cfRule>
    <cfRule type="containsText" dxfId="14" priority="20" operator="containsText" text="низкий">
      <formula>NOT(ISERROR(SEARCH("низкий",D17)))</formula>
    </cfRule>
    <cfRule type="containsText" dxfId="13" priority="21" operator="containsText" text="норма">
      <formula>NOT(ISERROR(SEARCH("норма",D17)))</formula>
    </cfRule>
    <cfRule type="containsText" dxfId="12" priority="22" operator="containsText" text="высокий">
      <formula>NOT(ISERROR(SEARCH("высокий",D17)))</formula>
    </cfRule>
  </conditionalFormatting>
  <conditionalFormatting sqref="A14:A16 D14:D20 A18:A19">
    <cfRule type="containsText" dxfId="11" priority="16" stopIfTrue="1" operator="containsText" text="низкий">
      <formula>NOT(ISERROR(SEARCH("низкий",A14)))</formula>
    </cfRule>
    <cfRule type="containsText" dxfId="10" priority="17" stopIfTrue="1" operator="containsText" text="средний">
      <formula>NOT(ISERROR(SEARCH("средний",A14)))</formula>
    </cfRule>
    <cfRule type="containsText" dxfId="9" priority="18" stopIfTrue="1" operator="containsText" text="высокий">
      <formula>NOT(ISERROR(SEARCH("высокий",A14)))</formula>
    </cfRule>
  </conditionalFormatting>
  <conditionalFormatting sqref="D14:D20">
    <cfRule type="containsText" dxfId="8" priority="1" operator="containsText" text="не сформирован">
      <formula>NOT(ISERROR(SEARCH("не сформирован",D14)))</formula>
    </cfRule>
    <cfRule type="containsText" dxfId="7" priority="2" operator="containsText" text="в стадии формирования">
      <formula>NOT(ISERROR(SEARCH("в стадии формирования",D14)))</formula>
    </cfRule>
    <cfRule type="containsText" dxfId="6" priority="3" operator="containsText" text="сформирован">
      <formula>NOT(ISERROR(SEARCH("сформирован",D14)))</formula>
    </cfRule>
    <cfRule type="containsText" dxfId="5" priority="4" operator="containsText" text="не сформирован">
      <formula>NOT(ISERROR(SEARCH("не сформирован",D14)))</formula>
    </cfRule>
    <cfRule type="containsText" dxfId="4" priority="5" operator="containsText" text="в стадии формирования">
      <formula>NOT(ISERROR(SEARCH("в стадии формирования",D14)))</formula>
    </cfRule>
    <cfRule type="containsText" dxfId="3" priority="6" operator="containsText" text="сформирован">
      <formula>NOT(ISERROR(SEARCH("сформирован",D14)))</formula>
    </cfRule>
    <cfRule type="containsText" dxfId="2" priority="7" operator="containsText" text="сформирован">
      <formula>NOT(ISERROR(SEARCH("сформирован",D14)))</formula>
    </cfRule>
    <cfRule type="containsText" dxfId="1" priority="8" operator="containsText" text="в стадии формирования">
      <formula>NOT(ISERROR(SEARCH("в стадии формирования",D14)))</formula>
    </cfRule>
    <cfRule type="containsText" dxfId="0" priority="9" operator="containsText" text="не сформирован">
      <formula>NOT(ISERROR(SEARCH("не сформирован",D14)))</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V40"/>
  <sheetViews>
    <sheetView topLeftCell="A14" zoomScale="60" zoomScaleNormal="60" workbookViewId="0">
      <selection activeCell="P33" sqref="P5:S33"/>
    </sheetView>
  </sheetViews>
  <sheetFormatPr defaultColWidth="9.140625" defaultRowHeight="15"/>
  <cols>
    <col min="1" max="1" width="9.140625" style="1"/>
    <col min="2" max="2" width="27.28515625" style="1" customWidth="1"/>
    <col min="3" max="16384" width="9.140625" style="1"/>
  </cols>
  <sheetData>
    <row r="1" spans="1:22">
      <c r="A1" s="294" t="s">
        <v>122</v>
      </c>
      <c r="B1" s="294"/>
      <c r="C1" s="294"/>
      <c r="D1" s="294"/>
      <c r="E1" s="294"/>
      <c r="F1" s="294"/>
      <c r="G1" s="294"/>
      <c r="H1" s="294"/>
      <c r="I1" s="294"/>
      <c r="J1" s="294"/>
      <c r="K1" s="294"/>
      <c r="L1" s="294"/>
      <c r="M1" s="294"/>
      <c r="N1" s="294"/>
      <c r="O1" s="294"/>
      <c r="P1" s="294"/>
      <c r="Q1" s="294"/>
      <c r="R1" s="294"/>
      <c r="S1" s="294"/>
      <c r="T1" s="294"/>
      <c r="U1" s="294"/>
    </row>
    <row r="2" spans="1:22">
      <c r="A2" s="295" t="s">
        <v>124</v>
      </c>
      <c r="B2" s="295"/>
      <c r="C2" s="295"/>
      <c r="D2" s="295"/>
      <c r="E2" s="295"/>
      <c r="F2" s="295"/>
      <c r="G2" s="295"/>
      <c r="H2" s="295"/>
      <c r="I2" s="295"/>
      <c r="J2" s="295"/>
      <c r="K2" s="295"/>
      <c r="L2" s="295"/>
      <c r="M2" s="295"/>
      <c r="N2" s="295"/>
      <c r="O2" s="295"/>
      <c r="P2" s="295"/>
      <c r="Q2" s="295"/>
      <c r="R2" s="295"/>
      <c r="S2" s="295"/>
      <c r="T2" s="295"/>
      <c r="U2" s="295"/>
    </row>
    <row r="3" spans="1:22" ht="45" customHeight="1" thickBot="1">
      <c r="A3" s="298" t="s">
        <v>3</v>
      </c>
      <c r="B3" s="299" t="s">
        <v>140</v>
      </c>
      <c r="C3" s="294" t="s">
        <v>111</v>
      </c>
      <c r="D3" s="296" t="s">
        <v>123</v>
      </c>
      <c r="E3" s="296"/>
      <c r="F3" s="296"/>
      <c r="G3" s="296"/>
      <c r="H3" s="297"/>
      <c r="I3" s="297"/>
      <c r="J3" s="302" t="s">
        <v>167</v>
      </c>
      <c r="K3" s="302"/>
      <c r="L3" s="302"/>
      <c r="M3" s="302"/>
      <c r="N3" s="302"/>
      <c r="O3" s="303"/>
      <c r="P3" s="296" t="s">
        <v>168</v>
      </c>
      <c r="Q3" s="296"/>
      <c r="R3" s="296"/>
      <c r="S3" s="296"/>
      <c r="T3" s="297"/>
      <c r="U3" s="297"/>
    </row>
    <row r="4" spans="1:22" ht="212.25" customHeight="1" thickBot="1">
      <c r="A4" s="298"/>
      <c r="B4" s="299"/>
      <c r="C4" s="294"/>
      <c r="D4" s="147" t="s">
        <v>165</v>
      </c>
      <c r="E4" s="147" t="s">
        <v>202</v>
      </c>
      <c r="F4" s="147" t="s">
        <v>203</v>
      </c>
      <c r="G4" s="147" t="s">
        <v>166</v>
      </c>
      <c r="H4" s="300" t="s">
        <v>0</v>
      </c>
      <c r="I4" s="301"/>
      <c r="J4" s="147" t="s">
        <v>173</v>
      </c>
      <c r="K4" s="147" t="s">
        <v>174</v>
      </c>
      <c r="L4" s="147" t="s">
        <v>195</v>
      </c>
      <c r="M4" s="147" t="s">
        <v>175</v>
      </c>
      <c r="N4" s="300" t="s">
        <v>0</v>
      </c>
      <c r="O4" s="301"/>
      <c r="P4" s="147" t="s">
        <v>169</v>
      </c>
      <c r="Q4" s="147" t="s">
        <v>170</v>
      </c>
      <c r="R4" s="147" t="s">
        <v>171</v>
      </c>
      <c r="S4" s="147" t="s">
        <v>172</v>
      </c>
      <c r="T4" s="300" t="s">
        <v>0</v>
      </c>
      <c r="U4" s="301"/>
      <c r="V4" s="5"/>
    </row>
    <row r="5" spans="1:22">
      <c r="A5" s="97">
        <f>список!A2</f>
        <v>1</v>
      </c>
      <c r="B5" s="97" t="str">
        <f>IF(список!B2="","",список!B2)</f>
        <v/>
      </c>
      <c r="C5" s="97" t="str">
        <f>IF(список!C2="","",список!C2)</f>
        <v/>
      </c>
      <c r="D5" s="194"/>
      <c r="E5" s="197"/>
      <c r="F5" s="194"/>
      <c r="G5" s="197"/>
      <c r="H5" s="232" t="str">
        <f>IF(D5="","",IF(E5="","",IF(F5="","",IF(G5="","",SUM(D5:G5)/4))))</f>
        <v/>
      </c>
      <c r="I5" s="156" t="str">
        <f>IF(H5="","",IF(H5&gt;1.5,"сформирован",IF(H5&lt;0.5,"не сформирован", "в стадии формирования")))</f>
        <v/>
      </c>
      <c r="J5" s="199"/>
      <c r="K5" s="199"/>
      <c r="L5" s="199"/>
      <c r="M5" s="199"/>
      <c r="N5" s="256" t="str">
        <f>IF(J5="","",IF(K5="","",IF(L5="","",IF(M5="","",SUM(J5:M5)/4))))</f>
        <v/>
      </c>
      <c r="O5" s="156" t="str">
        <f>IF(N5="","",IF(N5&gt;1.5,"сформирован",IF(N5&lt;0.5,"не сформирован", "в стадии формирования")))</f>
        <v/>
      </c>
      <c r="P5" s="199"/>
      <c r="Q5" s="199"/>
      <c r="R5" s="199"/>
      <c r="S5" s="199"/>
      <c r="T5" s="160" t="str">
        <f>IF(P5="","",IF(Q5="","",IF(R5="","",IF(S5="","",(SUM(P5:S5)/4)))))</f>
        <v/>
      </c>
      <c r="U5" s="156" t="str">
        <f>IF(T5="","",IF(T5&gt;1.5,"сформирован",IF(T5&lt;0.5,"не сформирован", "в стадии формирования")))</f>
        <v/>
      </c>
      <c r="V5" s="5"/>
    </row>
    <row r="6" spans="1:22">
      <c r="A6" s="97">
        <f>список!A3</f>
        <v>2</v>
      </c>
      <c r="B6" s="97" t="str">
        <f>IF(список!B3="","",список!B3)</f>
        <v/>
      </c>
      <c r="C6" s="97" t="str">
        <f>IF(список!C3="","",список!C3)</f>
        <v/>
      </c>
      <c r="D6" s="196"/>
      <c r="E6" s="198"/>
      <c r="F6" s="196"/>
      <c r="G6" s="198"/>
      <c r="H6" s="149" t="str">
        <f t="shared" ref="H6:H39" si="0">IF(D6="","",IF(E6="","",IF(F6="","",IF(G6="","",SUM(D6:G6)/4))))</f>
        <v/>
      </c>
      <c r="I6" s="150" t="str">
        <f t="shared" ref="I6:I39" si="1">IF(H6="","",IF(H6&gt;1.5,"сформирован",IF(H6&lt;0.5,"не сформирован", "в стадии формирования")))</f>
        <v/>
      </c>
      <c r="J6" s="200"/>
      <c r="K6" s="200"/>
      <c r="L6" s="200"/>
      <c r="M6" s="200"/>
      <c r="N6" s="257" t="str">
        <f t="shared" ref="N6:N39" si="2">IF(J6="","",IF(K6="","",IF(L6="","",IF(M6="","",SUM(J6:M6)/4))))</f>
        <v/>
      </c>
      <c r="O6" s="150" t="str">
        <f t="shared" ref="O6:O39" si="3">IF(N6="","",IF(N6&gt;1.5,"сформирован",IF(N6&lt;0.5,"не сформирован", "в стадии формирования")))</f>
        <v/>
      </c>
      <c r="P6" s="200"/>
      <c r="Q6" s="200"/>
      <c r="R6" s="200"/>
      <c r="S6" s="200"/>
      <c r="T6" s="161" t="str">
        <f t="shared" ref="T6:T39" si="4">IF(P6="","",IF(Q6="","",IF(R6="","",IF(S6="","",(SUM(P6:S6)/4)))))</f>
        <v/>
      </c>
      <c r="U6" s="150" t="str">
        <f t="shared" ref="U6:U39" si="5">IF(T6="","",IF(T6&gt;1.5,"сформирован",IF(T6&lt;0.5,"не сформирован", "в стадии формирования")))</f>
        <v/>
      </c>
      <c r="V6" s="5"/>
    </row>
    <row r="7" spans="1:22">
      <c r="A7" s="97">
        <f>список!A4</f>
        <v>3</v>
      </c>
      <c r="B7" s="97" t="str">
        <f>IF(список!B4="","",список!B4)</f>
        <v/>
      </c>
      <c r="C7" s="97" t="str">
        <f>IF(список!C4="","",список!C4)</f>
        <v/>
      </c>
      <c r="D7" s="196"/>
      <c r="E7" s="198"/>
      <c r="F7" s="196"/>
      <c r="G7" s="198"/>
      <c r="H7" s="149" t="str">
        <f t="shared" si="0"/>
        <v/>
      </c>
      <c r="I7" s="150" t="str">
        <f t="shared" si="1"/>
        <v/>
      </c>
      <c r="J7" s="200"/>
      <c r="K7" s="200"/>
      <c r="L7" s="200"/>
      <c r="M7" s="200"/>
      <c r="N7" s="257" t="str">
        <f t="shared" si="2"/>
        <v/>
      </c>
      <c r="O7" s="150" t="str">
        <f t="shared" si="3"/>
        <v/>
      </c>
      <c r="P7" s="200"/>
      <c r="Q7" s="200"/>
      <c r="R7" s="200"/>
      <c r="S7" s="200"/>
      <c r="T7" s="161" t="str">
        <f t="shared" si="4"/>
        <v/>
      </c>
      <c r="U7" s="150" t="str">
        <f t="shared" si="5"/>
        <v/>
      </c>
      <c r="V7" s="5"/>
    </row>
    <row r="8" spans="1:22">
      <c r="A8" s="97">
        <f>список!A5</f>
        <v>4</v>
      </c>
      <c r="B8" s="97" t="str">
        <f>IF(список!B5="","",список!B5)</f>
        <v/>
      </c>
      <c r="C8" s="97" t="str">
        <f>IF(список!C5="","",список!C5)</f>
        <v/>
      </c>
      <c r="D8" s="196"/>
      <c r="E8" s="198"/>
      <c r="F8" s="196"/>
      <c r="G8" s="198"/>
      <c r="H8" s="149" t="str">
        <f t="shared" si="0"/>
        <v/>
      </c>
      <c r="I8" s="150" t="str">
        <f t="shared" si="1"/>
        <v/>
      </c>
      <c r="J8" s="200"/>
      <c r="K8" s="200"/>
      <c r="L8" s="200"/>
      <c r="M8" s="200"/>
      <c r="N8" s="257" t="str">
        <f t="shared" si="2"/>
        <v/>
      </c>
      <c r="O8" s="150" t="str">
        <f t="shared" si="3"/>
        <v/>
      </c>
      <c r="P8" s="200"/>
      <c r="Q8" s="200"/>
      <c r="R8" s="200"/>
      <c r="S8" s="200"/>
      <c r="T8" s="161" t="str">
        <f t="shared" si="4"/>
        <v/>
      </c>
      <c r="U8" s="150" t="str">
        <f t="shared" si="5"/>
        <v/>
      </c>
      <c r="V8" s="5"/>
    </row>
    <row r="9" spans="1:22">
      <c r="A9" s="97">
        <f>список!A6</f>
        <v>5</v>
      </c>
      <c r="B9" s="97" t="str">
        <f>IF(список!B6="","",список!B6)</f>
        <v/>
      </c>
      <c r="C9" s="97" t="str">
        <f>IF(список!C6="","",список!C6)</f>
        <v/>
      </c>
      <c r="D9" s="196"/>
      <c r="E9" s="198"/>
      <c r="F9" s="196"/>
      <c r="G9" s="198"/>
      <c r="H9" s="149" t="str">
        <f t="shared" si="0"/>
        <v/>
      </c>
      <c r="I9" s="150" t="str">
        <f t="shared" si="1"/>
        <v/>
      </c>
      <c r="J9" s="200"/>
      <c r="K9" s="200"/>
      <c r="L9" s="200"/>
      <c r="M9" s="200"/>
      <c r="N9" s="257" t="str">
        <f t="shared" si="2"/>
        <v/>
      </c>
      <c r="O9" s="150" t="str">
        <f t="shared" si="3"/>
        <v/>
      </c>
      <c r="P9" s="200"/>
      <c r="Q9" s="200"/>
      <c r="R9" s="200"/>
      <c r="S9" s="200"/>
      <c r="T9" s="161" t="str">
        <f t="shared" si="4"/>
        <v/>
      </c>
      <c r="U9" s="150" t="str">
        <f t="shared" si="5"/>
        <v/>
      </c>
      <c r="V9" s="5"/>
    </row>
    <row r="10" spans="1:22">
      <c r="A10" s="97">
        <f>список!A7</f>
        <v>6</v>
      </c>
      <c r="B10" s="97" t="str">
        <f>IF(список!B7="","",список!B7)</f>
        <v/>
      </c>
      <c r="C10" s="97" t="str">
        <f>IF(список!C7="","",список!C7)</f>
        <v/>
      </c>
      <c r="D10" s="196"/>
      <c r="E10" s="198"/>
      <c r="F10" s="196"/>
      <c r="G10" s="198"/>
      <c r="H10" s="149" t="str">
        <f t="shared" si="0"/>
        <v/>
      </c>
      <c r="I10" s="150" t="str">
        <f t="shared" si="1"/>
        <v/>
      </c>
      <c r="J10" s="200"/>
      <c r="K10" s="200"/>
      <c r="L10" s="200"/>
      <c r="M10" s="200"/>
      <c r="N10" s="257" t="str">
        <f t="shared" si="2"/>
        <v/>
      </c>
      <c r="O10" s="150" t="str">
        <f t="shared" si="3"/>
        <v/>
      </c>
      <c r="P10" s="200"/>
      <c r="Q10" s="200"/>
      <c r="R10" s="200"/>
      <c r="S10" s="200"/>
      <c r="T10" s="161" t="str">
        <f t="shared" si="4"/>
        <v/>
      </c>
      <c r="U10" s="150" t="str">
        <f t="shared" si="5"/>
        <v/>
      </c>
      <c r="V10" s="5"/>
    </row>
    <row r="11" spans="1:22">
      <c r="A11" s="97">
        <f>список!A8</f>
        <v>7</v>
      </c>
      <c r="B11" s="97" t="str">
        <f>IF(список!B8="","",список!B8)</f>
        <v/>
      </c>
      <c r="C11" s="97" t="str">
        <f>IF(список!C8="","",список!C8)</f>
        <v/>
      </c>
      <c r="D11" s="196"/>
      <c r="E11" s="198"/>
      <c r="F11" s="196"/>
      <c r="G11" s="198"/>
      <c r="H11" s="149" t="str">
        <f t="shared" si="0"/>
        <v/>
      </c>
      <c r="I11" s="150" t="str">
        <f t="shared" si="1"/>
        <v/>
      </c>
      <c r="J11" s="200"/>
      <c r="K11" s="200"/>
      <c r="L11" s="200"/>
      <c r="M11" s="200"/>
      <c r="N11" s="257" t="str">
        <f t="shared" si="2"/>
        <v/>
      </c>
      <c r="O11" s="150" t="str">
        <f t="shared" si="3"/>
        <v/>
      </c>
      <c r="P11" s="200"/>
      <c r="Q11" s="200"/>
      <c r="R11" s="200"/>
      <c r="S11" s="200"/>
      <c r="T11" s="161" t="str">
        <f t="shared" si="4"/>
        <v/>
      </c>
      <c r="U11" s="150" t="str">
        <f t="shared" si="5"/>
        <v/>
      </c>
      <c r="V11" s="5"/>
    </row>
    <row r="12" spans="1:22">
      <c r="A12" s="97">
        <f>список!A9</f>
        <v>8</v>
      </c>
      <c r="B12" s="97" t="str">
        <f>IF(список!B9="","",список!B9)</f>
        <v/>
      </c>
      <c r="C12" s="97" t="str">
        <f>IF(список!C9="","",список!C9)</f>
        <v/>
      </c>
      <c r="D12" s="196"/>
      <c r="E12" s="198"/>
      <c r="F12" s="196"/>
      <c r="G12" s="198"/>
      <c r="H12" s="149" t="str">
        <f t="shared" si="0"/>
        <v/>
      </c>
      <c r="I12" s="150" t="str">
        <f t="shared" si="1"/>
        <v/>
      </c>
      <c r="J12" s="200"/>
      <c r="K12" s="200"/>
      <c r="L12" s="200"/>
      <c r="M12" s="200"/>
      <c r="N12" s="257" t="str">
        <f t="shared" si="2"/>
        <v/>
      </c>
      <c r="O12" s="150" t="str">
        <f t="shared" si="3"/>
        <v/>
      </c>
      <c r="P12" s="200"/>
      <c r="Q12" s="200"/>
      <c r="R12" s="200"/>
      <c r="S12" s="200"/>
      <c r="T12" s="161" t="str">
        <f t="shared" si="4"/>
        <v/>
      </c>
      <c r="U12" s="150" t="str">
        <f t="shared" si="5"/>
        <v/>
      </c>
      <c r="V12" s="5"/>
    </row>
    <row r="13" spans="1:22">
      <c r="A13" s="97">
        <f>список!A10</f>
        <v>9</v>
      </c>
      <c r="B13" s="97" t="str">
        <f>IF(список!B10="","",список!B10)</f>
        <v/>
      </c>
      <c r="C13" s="97" t="str">
        <f>IF(список!C10="","",список!C10)</f>
        <v/>
      </c>
      <c r="D13" s="196"/>
      <c r="E13" s="198"/>
      <c r="F13" s="196"/>
      <c r="G13" s="198"/>
      <c r="H13" s="149" t="str">
        <f t="shared" si="0"/>
        <v/>
      </c>
      <c r="I13" s="150" t="str">
        <f t="shared" si="1"/>
        <v/>
      </c>
      <c r="J13" s="200"/>
      <c r="K13" s="200"/>
      <c r="L13" s="200"/>
      <c r="M13" s="200"/>
      <c r="N13" s="257" t="str">
        <f t="shared" si="2"/>
        <v/>
      </c>
      <c r="O13" s="150" t="str">
        <f t="shared" si="3"/>
        <v/>
      </c>
      <c r="P13" s="200"/>
      <c r="Q13" s="200"/>
      <c r="R13" s="200"/>
      <c r="S13" s="200"/>
      <c r="T13" s="161" t="str">
        <f t="shared" si="4"/>
        <v/>
      </c>
      <c r="U13" s="150" t="str">
        <f t="shared" si="5"/>
        <v/>
      </c>
      <c r="V13" s="5"/>
    </row>
    <row r="14" spans="1:22">
      <c r="A14" s="97">
        <f>список!A11</f>
        <v>10</v>
      </c>
      <c r="B14" s="97" t="str">
        <f>IF(список!B11="","",список!B11)</f>
        <v/>
      </c>
      <c r="C14" s="97" t="str">
        <f>IF(список!C11="","",список!C11)</f>
        <v/>
      </c>
      <c r="D14" s="196"/>
      <c r="E14" s="198"/>
      <c r="F14" s="196"/>
      <c r="G14" s="198"/>
      <c r="H14" s="149" t="str">
        <f t="shared" si="0"/>
        <v/>
      </c>
      <c r="I14" s="150" t="str">
        <f t="shared" si="1"/>
        <v/>
      </c>
      <c r="J14" s="200"/>
      <c r="K14" s="200"/>
      <c r="L14" s="200"/>
      <c r="M14" s="200"/>
      <c r="N14" s="257" t="str">
        <f t="shared" si="2"/>
        <v/>
      </c>
      <c r="O14" s="150" t="str">
        <f t="shared" si="3"/>
        <v/>
      </c>
      <c r="P14" s="200"/>
      <c r="Q14" s="200"/>
      <c r="R14" s="200"/>
      <c r="S14" s="200"/>
      <c r="T14" s="161" t="str">
        <f t="shared" si="4"/>
        <v/>
      </c>
      <c r="U14" s="150" t="str">
        <f t="shared" si="5"/>
        <v/>
      </c>
      <c r="V14" s="5"/>
    </row>
    <row r="15" spans="1:22">
      <c r="A15" s="97">
        <f>список!A12</f>
        <v>11</v>
      </c>
      <c r="B15" s="97" t="str">
        <f>IF(список!B12="","",список!B12)</f>
        <v/>
      </c>
      <c r="C15" s="97" t="str">
        <f>IF(список!C12="","",список!C12)</f>
        <v/>
      </c>
      <c r="D15" s="196"/>
      <c r="E15" s="198"/>
      <c r="F15" s="196"/>
      <c r="G15" s="198"/>
      <c r="H15" s="149" t="str">
        <f t="shared" si="0"/>
        <v/>
      </c>
      <c r="I15" s="150" t="str">
        <f t="shared" si="1"/>
        <v/>
      </c>
      <c r="J15" s="200"/>
      <c r="K15" s="200"/>
      <c r="L15" s="200"/>
      <c r="M15" s="200"/>
      <c r="N15" s="257" t="str">
        <f t="shared" si="2"/>
        <v/>
      </c>
      <c r="O15" s="150" t="str">
        <f t="shared" si="3"/>
        <v/>
      </c>
      <c r="P15" s="200"/>
      <c r="Q15" s="200"/>
      <c r="R15" s="200"/>
      <c r="S15" s="200"/>
      <c r="T15" s="161" t="str">
        <f t="shared" si="4"/>
        <v/>
      </c>
      <c r="U15" s="150" t="str">
        <f t="shared" si="5"/>
        <v/>
      </c>
      <c r="V15" s="5"/>
    </row>
    <row r="16" spans="1:22">
      <c r="A16" s="97">
        <f>список!A13</f>
        <v>12</v>
      </c>
      <c r="B16" s="97" t="str">
        <f>IF(список!B13="","",список!B13)</f>
        <v/>
      </c>
      <c r="C16" s="97" t="str">
        <f>IF(список!C13="","",список!C13)</f>
        <v/>
      </c>
      <c r="D16" s="196"/>
      <c r="E16" s="198"/>
      <c r="F16" s="196"/>
      <c r="G16" s="198"/>
      <c r="H16" s="149" t="str">
        <f t="shared" si="0"/>
        <v/>
      </c>
      <c r="I16" s="150" t="str">
        <f t="shared" si="1"/>
        <v/>
      </c>
      <c r="J16" s="200"/>
      <c r="K16" s="200"/>
      <c r="L16" s="200"/>
      <c r="M16" s="200"/>
      <c r="N16" s="257" t="str">
        <f t="shared" si="2"/>
        <v/>
      </c>
      <c r="O16" s="150" t="str">
        <f t="shared" si="3"/>
        <v/>
      </c>
      <c r="P16" s="200"/>
      <c r="Q16" s="200"/>
      <c r="R16" s="200"/>
      <c r="S16" s="200"/>
      <c r="T16" s="161" t="str">
        <f t="shared" si="4"/>
        <v/>
      </c>
      <c r="U16" s="150" t="str">
        <f t="shared" si="5"/>
        <v/>
      </c>
      <c r="V16" s="5"/>
    </row>
    <row r="17" spans="1:22">
      <c r="A17" s="97">
        <f>список!A14</f>
        <v>13</v>
      </c>
      <c r="B17" s="97" t="str">
        <f>IF(список!B14="","",список!B14)</f>
        <v/>
      </c>
      <c r="C17" s="97" t="str">
        <f>IF(список!C14="","",список!C14)</f>
        <v/>
      </c>
      <c r="D17" s="196"/>
      <c r="E17" s="198"/>
      <c r="F17" s="196"/>
      <c r="G17" s="198"/>
      <c r="H17" s="149" t="str">
        <f t="shared" si="0"/>
        <v/>
      </c>
      <c r="I17" s="150" t="str">
        <f t="shared" si="1"/>
        <v/>
      </c>
      <c r="J17" s="200"/>
      <c r="K17" s="200"/>
      <c r="L17" s="200"/>
      <c r="M17" s="200"/>
      <c r="N17" s="257" t="str">
        <f t="shared" si="2"/>
        <v/>
      </c>
      <c r="O17" s="150" t="str">
        <f t="shared" si="3"/>
        <v/>
      </c>
      <c r="P17" s="200"/>
      <c r="Q17" s="200"/>
      <c r="R17" s="200"/>
      <c r="S17" s="200"/>
      <c r="T17" s="161" t="str">
        <f t="shared" si="4"/>
        <v/>
      </c>
      <c r="U17" s="150" t="str">
        <f t="shared" si="5"/>
        <v/>
      </c>
      <c r="V17" s="5"/>
    </row>
    <row r="18" spans="1:22">
      <c r="A18" s="97">
        <f>список!A15</f>
        <v>14</v>
      </c>
      <c r="B18" s="97" t="str">
        <f>IF(список!B15="","",список!B15)</f>
        <v/>
      </c>
      <c r="C18" s="97" t="str">
        <f>IF(список!C15="","",список!C15)</f>
        <v/>
      </c>
      <c r="D18" s="196"/>
      <c r="E18" s="198"/>
      <c r="F18" s="196"/>
      <c r="G18" s="198"/>
      <c r="H18" s="149" t="str">
        <f t="shared" si="0"/>
        <v/>
      </c>
      <c r="I18" s="150" t="str">
        <f t="shared" si="1"/>
        <v/>
      </c>
      <c r="J18" s="200"/>
      <c r="K18" s="200"/>
      <c r="L18" s="200"/>
      <c r="M18" s="200"/>
      <c r="N18" s="257" t="str">
        <f t="shared" si="2"/>
        <v/>
      </c>
      <c r="O18" s="150" t="str">
        <f t="shared" si="3"/>
        <v/>
      </c>
      <c r="P18" s="200"/>
      <c r="Q18" s="200"/>
      <c r="R18" s="200"/>
      <c r="S18" s="200"/>
      <c r="T18" s="161" t="str">
        <f t="shared" si="4"/>
        <v/>
      </c>
      <c r="U18" s="150" t="str">
        <f t="shared" si="5"/>
        <v/>
      </c>
      <c r="V18" s="5"/>
    </row>
    <row r="19" spans="1:22">
      <c r="A19" s="97">
        <f>список!A16</f>
        <v>15</v>
      </c>
      <c r="B19" s="97" t="str">
        <f>IF(список!B16="","",список!B16)</f>
        <v/>
      </c>
      <c r="C19" s="97" t="str">
        <f>IF(список!C16="","",список!C16)</f>
        <v/>
      </c>
      <c r="D19" s="196"/>
      <c r="E19" s="198"/>
      <c r="F19" s="196"/>
      <c r="G19" s="198"/>
      <c r="H19" s="149" t="str">
        <f t="shared" si="0"/>
        <v/>
      </c>
      <c r="I19" s="150" t="str">
        <f t="shared" si="1"/>
        <v/>
      </c>
      <c r="J19" s="200"/>
      <c r="K19" s="200"/>
      <c r="L19" s="200"/>
      <c r="M19" s="200"/>
      <c r="N19" s="257" t="str">
        <f t="shared" si="2"/>
        <v/>
      </c>
      <c r="O19" s="150" t="str">
        <f t="shared" si="3"/>
        <v/>
      </c>
      <c r="P19" s="200"/>
      <c r="Q19" s="200"/>
      <c r="R19" s="200"/>
      <c r="S19" s="200"/>
      <c r="T19" s="161" t="str">
        <f t="shared" si="4"/>
        <v/>
      </c>
      <c r="U19" s="150" t="str">
        <f t="shared" si="5"/>
        <v/>
      </c>
      <c r="V19" s="5"/>
    </row>
    <row r="20" spans="1:22">
      <c r="A20" s="97">
        <f>список!A17</f>
        <v>16</v>
      </c>
      <c r="B20" s="97" t="str">
        <f>IF(список!B17="","",список!B17)</f>
        <v/>
      </c>
      <c r="C20" s="97" t="str">
        <f>IF(список!C17="","",список!C17)</f>
        <v/>
      </c>
      <c r="D20" s="196"/>
      <c r="E20" s="198"/>
      <c r="F20" s="196"/>
      <c r="G20" s="198"/>
      <c r="H20" s="149" t="str">
        <f t="shared" si="0"/>
        <v/>
      </c>
      <c r="I20" s="150" t="str">
        <f t="shared" si="1"/>
        <v/>
      </c>
      <c r="J20" s="200"/>
      <c r="K20" s="200"/>
      <c r="L20" s="200"/>
      <c r="M20" s="200"/>
      <c r="N20" s="257" t="str">
        <f t="shared" si="2"/>
        <v/>
      </c>
      <c r="O20" s="150" t="str">
        <f t="shared" si="3"/>
        <v/>
      </c>
      <c r="P20" s="200"/>
      <c r="Q20" s="200"/>
      <c r="R20" s="200"/>
      <c r="S20" s="200"/>
      <c r="T20" s="161" t="str">
        <f t="shared" si="4"/>
        <v/>
      </c>
      <c r="U20" s="150" t="str">
        <f t="shared" si="5"/>
        <v/>
      </c>
      <c r="V20" s="5"/>
    </row>
    <row r="21" spans="1:22">
      <c r="A21" s="97">
        <f>список!A18</f>
        <v>17</v>
      </c>
      <c r="B21" s="97" t="str">
        <f>IF(список!B18="","",список!B18)</f>
        <v/>
      </c>
      <c r="C21" s="97" t="str">
        <f>IF(список!C18="","",список!C18)</f>
        <v/>
      </c>
      <c r="D21" s="196"/>
      <c r="E21" s="198"/>
      <c r="F21" s="196"/>
      <c r="G21" s="198"/>
      <c r="H21" s="149" t="str">
        <f t="shared" si="0"/>
        <v/>
      </c>
      <c r="I21" s="150" t="str">
        <f t="shared" si="1"/>
        <v/>
      </c>
      <c r="J21" s="200"/>
      <c r="K21" s="200"/>
      <c r="L21" s="200"/>
      <c r="M21" s="200"/>
      <c r="N21" s="257" t="str">
        <f t="shared" si="2"/>
        <v/>
      </c>
      <c r="O21" s="150" t="str">
        <f t="shared" si="3"/>
        <v/>
      </c>
      <c r="P21" s="200"/>
      <c r="Q21" s="200"/>
      <c r="R21" s="200"/>
      <c r="S21" s="200"/>
      <c r="T21" s="161" t="str">
        <f t="shared" si="4"/>
        <v/>
      </c>
      <c r="U21" s="150" t="str">
        <f t="shared" si="5"/>
        <v/>
      </c>
      <c r="V21" s="5"/>
    </row>
    <row r="22" spans="1:22">
      <c r="A22" s="97">
        <f>список!A19</f>
        <v>18</v>
      </c>
      <c r="B22" s="97" t="str">
        <f>IF(список!B19="","",список!B19)</f>
        <v/>
      </c>
      <c r="C22" s="97" t="str">
        <f>IF(список!C19="","",список!C19)</f>
        <v/>
      </c>
      <c r="D22" s="196"/>
      <c r="E22" s="198"/>
      <c r="F22" s="196"/>
      <c r="G22" s="198"/>
      <c r="H22" s="149" t="str">
        <f t="shared" si="0"/>
        <v/>
      </c>
      <c r="I22" s="150" t="str">
        <f t="shared" si="1"/>
        <v/>
      </c>
      <c r="J22" s="200"/>
      <c r="K22" s="200"/>
      <c r="L22" s="200"/>
      <c r="M22" s="200"/>
      <c r="N22" s="257" t="str">
        <f t="shared" si="2"/>
        <v/>
      </c>
      <c r="O22" s="150" t="str">
        <f t="shared" si="3"/>
        <v/>
      </c>
      <c r="P22" s="200"/>
      <c r="Q22" s="200"/>
      <c r="R22" s="200"/>
      <c r="S22" s="200"/>
      <c r="T22" s="161" t="str">
        <f t="shared" si="4"/>
        <v/>
      </c>
      <c r="U22" s="150" t="str">
        <f t="shared" si="5"/>
        <v/>
      </c>
      <c r="V22" s="5"/>
    </row>
    <row r="23" spans="1:22">
      <c r="A23" s="97">
        <f>список!A20</f>
        <v>19</v>
      </c>
      <c r="B23" s="97" t="str">
        <f>IF(список!B20="","",список!B20)</f>
        <v/>
      </c>
      <c r="C23" s="97" t="str">
        <f>IF(список!C20="","",список!C20)</f>
        <v/>
      </c>
      <c r="D23" s="196"/>
      <c r="E23" s="198"/>
      <c r="F23" s="196"/>
      <c r="G23" s="198"/>
      <c r="H23" s="149" t="str">
        <f t="shared" si="0"/>
        <v/>
      </c>
      <c r="I23" s="150" t="str">
        <f t="shared" si="1"/>
        <v/>
      </c>
      <c r="J23" s="200"/>
      <c r="K23" s="200"/>
      <c r="L23" s="200"/>
      <c r="M23" s="200"/>
      <c r="N23" s="257" t="str">
        <f t="shared" si="2"/>
        <v/>
      </c>
      <c r="O23" s="150" t="str">
        <f t="shared" si="3"/>
        <v/>
      </c>
      <c r="P23" s="200"/>
      <c r="Q23" s="200"/>
      <c r="R23" s="200"/>
      <c r="S23" s="200"/>
      <c r="T23" s="161" t="str">
        <f t="shared" si="4"/>
        <v/>
      </c>
      <c r="U23" s="150" t="str">
        <f t="shared" si="5"/>
        <v/>
      </c>
      <c r="V23" s="5"/>
    </row>
    <row r="24" spans="1:22">
      <c r="A24" s="97">
        <f>список!A21</f>
        <v>20</v>
      </c>
      <c r="B24" s="97" t="str">
        <f>IF(список!B21="","",список!B21)</f>
        <v/>
      </c>
      <c r="C24" s="97" t="str">
        <f>IF(список!C21="","",список!C21)</f>
        <v/>
      </c>
      <c r="D24" s="196"/>
      <c r="E24" s="198"/>
      <c r="F24" s="196"/>
      <c r="G24" s="198"/>
      <c r="H24" s="149" t="str">
        <f t="shared" si="0"/>
        <v/>
      </c>
      <c r="I24" s="150" t="str">
        <f t="shared" si="1"/>
        <v/>
      </c>
      <c r="J24" s="200"/>
      <c r="K24" s="200"/>
      <c r="L24" s="200"/>
      <c r="M24" s="200"/>
      <c r="N24" s="257" t="str">
        <f t="shared" si="2"/>
        <v/>
      </c>
      <c r="O24" s="150" t="str">
        <f t="shared" si="3"/>
        <v/>
      </c>
      <c r="P24" s="200"/>
      <c r="Q24" s="200"/>
      <c r="R24" s="200"/>
      <c r="S24" s="200"/>
      <c r="T24" s="161" t="str">
        <f t="shared" si="4"/>
        <v/>
      </c>
      <c r="U24" s="150" t="str">
        <f t="shared" si="5"/>
        <v/>
      </c>
      <c r="V24" s="5"/>
    </row>
    <row r="25" spans="1:22">
      <c r="A25" s="97">
        <f>список!A22</f>
        <v>21</v>
      </c>
      <c r="B25" s="97" t="str">
        <f>IF(список!B22="","",список!B22)</f>
        <v/>
      </c>
      <c r="C25" s="97" t="str">
        <f>IF(список!C22="","",список!C22)</f>
        <v/>
      </c>
      <c r="D25" s="196"/>
      <c r="E25" s="198"/>
      <c r="F25" s="196"/>
      <c r="G25" s="198"/>
      <c r="H25" s="149" t="str">
        <f t="shared" si="0"/>
        <v/>
      </c>
      <c r="I25" s="150" t="str">
        <f t="shared" si="1"/>
        <v/>
      </c>
      <c r="J25" s="200"/>
      <c r="K25" s="200"/>
      <c r="L25" s="200"/>
      <c r="M25" s="200"/>
      <c r="N25" s="257" t="str">
        <f t="shared" si="2"/>
        <v/>
      </c>
      <c r="O25" s="150" t="str">
        <f t="shared" si="3"/>
        <v/>
      </c>
      <c r="P25" s="200"/>
      <c r="Q25" s="200"/>
      <c r="R25" s="200"/>
      <c r="S25" s="200"/>
      <c r="T25" s="161" t="str">
        <f t="shared" si="4"/>
        <v/>
      </c>
      <c r="U25" s="150" t="str">
        <f t="shared" si="5"/>
        <v/>
      </c>
      <c r="V25" s="5"/>
    </row>
    <row r="26" spans="1:22">
      <c r="A26" s="97">
        <f>список!A23</f>
        <v>22</v>
      </c>
      <c r="B26" s="97" t="str">
        <f>IF(список!B23="","",список!B23)</f>
        <v/>
      </c>
      <c r="C26" s="97" t="str">
        <f>IF(список!C23="","",список!C23)</f>
        <v/>
      </c>
      <c r="D26" s="196"/>
      <c r="E26" s="198"/>
      <c r="F26" s="196"/>
      <c r="G26" s="198"/>
      <c r="H26" s="149" t="str">
        <f t="shared" si="0"/>
        <v/>
      </c>
      <c r="I26" s="150" t="str">
        <f t="shared" si="1"/>
        <v/>
      </c>
      <c r="J26" s="200"/>
      <c r="K26" s="200"/>
      <c r="L26" s="200"/>
      <c r="M26" s="200"/>
      <c r="N26" s="257" t="str">
        <f t="shared" si="2"/>
        <v/>
      </c>
      <c r="O26" s="150" t="str">
        <f t="shared" si="3"/>
        <v/>
      </c>
      <c r="P26" s="200"/>
      <c r="Q26" s="200"/>
      <c r="R26" s="200"/>
      <c r="S26" s="200"/>
      <c r="T26" s="161" t="str">
        <f t="shared" si="4"/>
        <v/>
      </c>
      <c r="U26" s="150" t="str">
        <f t="shared" si="5"/>
        <v/>
      </c>
      <c r="V26" s="5"/>
    </row>
    <row r="27" spans="1:22">
      <c r="A27" s="97">
        <f>список!A24</f>
        <v>23</v>
      </c>
      <c r="B27" s="97" t="str">
        <f>IF(список!B24="","",список!B24)</f>
        <v/>
      </c>
      <c r="C27" s="97" t="str">
        <f>IF(список!C24="","",список!C24)</f>
        <v/>
      </c>
      <c r="D27" s="196"/>
      <c r="E27" s="198"/>
      <c r="F27" s="196"/>
      <c r="G27" s="198"/>
      <c r="H27" s="149" t="str">
        <f t="shared" si="0"/>
        <v/>
      </c>
      <c r="I27" s="150" t="str">
        <f t="shared" si="1"/>
        <v/>
      </c>
      <c r="J27" s="200"/>
      <c r="K27" s="200"/>
      <c r="L27" s="200"/>
      <c r="M27" s="200"/>
      <c r="N27" s="257" t="str">
        <f t="shared" si="2"/>
        <v/>
      </c>
      <c r="O27" s="150" t="str">
        <f t="shared" si="3"/>
        <v/>
      </c>
      <c r="P27" s="200"/>
      <c r="Q27" s="200"/>
      <c r="R27" s="200"/>
      <c r="S27" s="200"/>
      <c r="T27" s="161" t="str">
        <f t="shared" si="4"/>
        <v/>
      </c>
      <c r="U27" s="150" t="str">
        <f t="shared" si="5"/>
        <v/>
      </c>
      <c r="V27" s="5"/>
    </row>
    <row r="28" spans="1:22">
      <c r="A28" s="97">
        <f>список!A25</f>
        <v>24</v>
      </c>
      <c r="B28" s="97" t="str">
        <f>IF(список!B25="","",список!B25)</f>
        <v/>
      </c>
      <c r="C28" s="97" t="str">
        <f>IF(список!C25="","",список!C25)</f>
        <v/>
      </c>
      <c r="D28" s="196"/>
      <c r="E28" s="198"/>
      <c r="F28" s="196"/>
      <c r="G28" s="198"/>
      <c r="H28" s="149" t="str">
        <f t="shared" si="0"/>
        <v/>
      </c>
      <c r="I28" s="150" t="str">
        <f t="shared" si="1"/>
        <v/>
      </c>
      <c r="J28" s="200"/>
      <c r="K28" s="200"/>
      <c r="L28" s="200"/>
      <c r="M28" s="200"/>
      <c r="N28" s="257" t="str">
        <f t="shared" si="2"/>
        <v/>
      </c>
      <c r="O28" s="150" t="str">
        <f t="shared" si="3"/>
        <v/>
      </c>
      <c r="P28" s="200"/>
      <c r="Q28" s="200"/>
      <c r="R28" s="200"/>
      <c r="S28" s="200"/>
      <c r="T28" s="161" t="str">
        <f t="shared" si="4"/>
        <v/>
      </c>
      <c r="U28" s="150" t="str">
        <f t="shared" si="5"/>
        <v/>
      </c>
      <c r="V28" s="5"/>
    </row>
    <row r="29" spans="1:22">
      <c r="A29" s="97">
        <f>список!A26</f>
        <v>25</v>
      </c>
      <c r="B29" s="97" t="str">
        <f>IF(список!B26="","",список!B26)</f>
        <v/>
      </c>
      <c r="C29" s="97" t="str">
        <f>IF(список!C26="","",список!C26)</f>
        <v/>
      </c>
      <c r="D29" s="196"/>
      <c r="E29" s="196"/>
      <c r="F29" s="196"/>
      <c r="G29" s="196"/>
      <c r="H29" s="149" t="str">
        <f t="shared" si="0"/>
        <v/>
      </c>
      <c r="I29" s="150" t="str">
        <f t="shared" si="1"/>
        <v/>
      </c>
      <c r="J29" s="200"/>
      <c r="K29" s="200"/>
      <c r="L29" s="200"/>
      <c r="M29" s="200"/>
      <c r="N29" s="257" t="str">
        <f t="shared" si="2"/>
        <v/>
      </c>
      <c r="O29" s="150" t="str">
        <f t="shared" si="3"/>
        <v/>
      </c>
      <c r="P29" s="200"/>
      <c r="Q29" s="200"/>
      <c r="R29" s="200"/>
      <c r="S29" s="200"/>
      <c r="T29" s="161" t="str">
        <f t="shared" si="4"/>
        <v/>
      </c>
      <c r="U29" s="150" t="str">
        <f t="shared" si="5"/>
        <v/>
      </c>
      <c r="V29" s="5"/>
    </row>
    <row r="30" spans="1:22">
      <c r="A30" s="97">
        <f>список!A27</f>
        <v>26</v>
      </c>
      <c r="B30" s="97" t="str">
        <f>IF(список!B27="","",список!B27)</f>
        <v/>
      </c>
      <c r="C30" s="97" t="str">
        <f>IF(список!C27="","",список!C27)</f>
        <v/>
      </c>
      <c r="D30" s="272"/>
      <c r="E30" s="200"/>
      <c r="F30" s="200"/>
      <c r="G30" s="273"/>
      <c r="H30" s="149" t="str">
        <f t="shared" si="0"/>
        <v/>
      </c>
      <c r="I30" s="150" t="str">
        <f t="shared" si="1"/>
        <v/>
      </c>
      <c r="J30" s="200"/>
      <c r="K30" s="200"/>
      <c r="L30" s="200"/>
      <c r="M30" s="200"/>
      <c r="N30" s="257" t="str">
        <f t="shared" si="2"/>
        <v/>
      </c>
      <c r="O30" s="150" t="str">
        <f t="shared" si="3"/>
        <v/>
      </c>
      <c r="P30" s="200"/>
      <c r="Q30" s="200"/>
      <c r="R30" s="200"/>
      <c r="S30" s="200"/>
      <c r="T30" s="161" t="str">
        <f t="shared" si="4"/>
        <v/>
      </c>
      <c r="U30" s="150" t="str">
        <f t="shared" si="5"/>
        <v/>
      </c>
      <c r="V30" s="5"/>
    </row>
    <row r="31" spans="1:22">
      <c r="A31" s="97">
        <f>список!A28</f>
        <v>27</v>
      </c>
      <c r="B31" s="97" t="str">
        <f>IF(список!B28="","",список!B28)</f>
        <v/>
      </c>
      <c r="C31" s="97" t="str">
        <f>IF(список!C28="","",список!C28)</f>
        <v/>
      </c>
      <c r="D31" s="272"/>
      <c r="E31" s="200"/>
      <c r="F31" s="200"/>
      <c r="G31" s="273"/>
      <c r="H31" s="149" t="str">
        <f t="shared" si="0"/>
        <v/>
      </c>
      <c r="I31" s="150" t="str">
        <f t="shared" si="1"/>
        <v/>
      </c>
      <c r="J31" s="200"/>
      <c r="K31" s="200"/>
      <c r="L31" s="200"/>
      <c r="M31" s="200"/>
      <c r="N31" s="257" t="str">
        <f t="shared" si="2"/>
        <v/>
      </c>
      <c r="O31" s="150" t="str">
        <f t="shared" si="3"/>
        <v/>
      </c>
      <c r="P31" s="200"/>
      <c r="Q31" s="200"/>
      <c r="R31" s="200"/>
      <c r="S31" s="200"/>
      <c r="T31" s="161" t="str">
        <f t="shared" si="4"/>
        <v/>
      </c>
      <c r="U31" s="150" t="str">
        <f t="shared" si="5"/>
        <v/>
      </c>
      <c r="V31" s="5"/>
    </row>
    <row r="32" spans="1:22">
      <c r="A32" s="97">
        <f>список!A29</f>
        <v>28</v>
      </c>
      <c r="B32" s="97" t="str">
        <f>IF(список!B29="","",список!B29)</f>
        <v/>
      </c>
      <c r="C32" s="97" t="str">
        <f>IF(список!C29="","",список!C29)</f>
        <v/>
      </c>
      <c r="D32" s="272"/>
      <c r="E32" s="200"/>
      <c r="F32" s="200"/>
      <c r="G32" s="273"/>
      <c r="H32" s="149" t="str">
        <f t="shared" si="0"/>
        <v/>
      </c>
      <c r="I32" s="150" t="str">
        <f t="shared" si="1"/>
        <v/>
      </c>
      <c r="J32" s="200"/>
      <c r="K32" s="200"/>
      <c r="L32" s="200"/>
      <c r="M32" s="273"/>
      <c r="N32" s="257" t="str">
        <f t="shared" si="2"/>
        <v/>
      </c>
      <c r="O32" s="150" t="str">
        <f t="shared" si="3"/>
        <v/>
      </c>
      <c r="P32" s="200"/>
      <c r="Q32" s="200"/>
      <c r="R32" s="200"/>
      <c r="S32" s="273"/>
      <c r="T32" s="161" t="str">
        <f t="shared" si="4"/>
        <v/>
      </c>
      <c r="U32" s="150" t="str">
        <f t="shared" si="5"/>
        <v/>
      </c>
      <c r="V32" s="5"/>
    </row>
    <row r="33" spans="1:22">
      <c r="A33" s="97">
        <f>список!A30</f>
        <v>29</v>
      </c>
      <c r="B33" s="97" t="str">
        <f>IF(список!B30="","",список!B30)</f>
        <v/>
      </c>
      <c r="C33" s="97" t="str">
        <f>IF(список!C30="","",список!C30)</f>
        <v/>
      </c>
      <c r="D33" s="272"/>
      <c r="E33" s="200"/>
      <c r="F33" s="200"/>
      <c r="G33" s="273"/>
      <c r="H33" s="149" t="str">
        <f t="shared" si="0"/>
        <v/>
      </c>
      <c r="I33" s="150" t="str">
        <f t="shared" si="1"/>
        <v/>
      </c>
      <c r="J33" s="200"/>
      <c r="K33" s="200"/>
      <c r="L33" s="200"/>
      <c r="M33" s="273"/>
      <c r="N33" s="257" t="str">
        <f t="shared" si="2"/>
        <v/>
      </c>
      <c r="O33" s="150" t="str">
        <f t="shared" si="3"/>
        <v/>
      </c>
      <c r="P33" s="200"/>
      <c r="Q33" s="200"/>
      <c r="R33" s="200"/>
      <c r="S33" s="273"/>
      <c r="T33" s="161" t="str">
        <f t="shared" si="4"/>
        <v/>
      </c>
      <c r="U33" s="150" t="str">
        <f t="shared" si="5"/>
        <v/>
      </c>
      <c r="V33" s="5"/>
    </row>
    <row r="34" spans="1:22">
      <c r="A34" s="97">
        <f>список!A31</f>
        <v>0</v>
      </c>
      <c r="B34" s="97" t="str">
        <f>IF(список!B31="","",список!B31)</f>
        <v/>
      </c>
      <c r="C34" s="97" t="str">
        <f>IF(список!C31="","",список!C31)</f>
        <v/>
      </c>
      <c r="D34" s="272"/>
      <c r="E34" s="200"/>
      <c r="F34" s="200"/>
      <c r="G34" s="273"/>
      <c r="H34" s="149" t="str">
        <f t="shared" si="0"/>
        <v/>
      </c>
      <c r="I34" s="150" t="str">
        <f t="shared" si="1"/>
        <v/>
      </c>
      <c r="J34" s="200"/>
      <c r="K34" s="200"/>
      <c r="L34" s="200"/>
      <c r="M34" s="273"/>
      <c r="N34" s="257" t="str">
        <f t="shared" si="2"/>
        <v/>
      </c>
      <c r="O34" s="150" t="str">
        <f t="shared" si="3"/>
        <v/>
      </c>
      <c r="P34" s="200"/>
      <c r="Q34" s="200"/>
      <c r="R34" s="200"/>
      <c r="S34" s="273"/>
      <c r="T34" s="161" t="str">
        <f t="shared" si="4"/>
        <v/>
      </c>
      <c r="U34" s="150" t="str">
        <f t="shared" si="5"/>
        <v/>
      </c>
      <c r="V34" s="5"/>
    </row>
    <row r="35" spans="1:22">
      <c r="A35" s="97">
        <f>список!A32</f>
        <v>0</v>
      </c>
      <c r="B35" s="97" t="str">
        <f>IF(список!B32="","",список!B32)</f>
        <v/>
      </c>
      <c r="C35" s="97" t="str">
        <f>IF(список!C32="","",список!C32)</f>
        <v/>
      </c>
      <c r="D35" s="272"/>
      <c r="E35" s="200"/>
      <c r="F35" s="200"/>
      <c r="G35" s="273"/>
      <c r="H35" s="149" t="str">
        <f t="shared" si="0"/>
        <v/>
      </c>
      <c r="I35" s="150" t="str">
        <f t="shared" si="1"/>
        <v/>
      </c>
      <c r="J35" s="200"/>
      <c r="K35" s="200"/>
      <c r="L35" s="200"/>
      <c r="M35" s="273"/>
      <c r="N35" s="257" t="str">
        <f t="shared" si="2"/>
        <v/>
      </c>
      <c r="O35" s="150" t="str">
        <f t="shared" si="3"/>
        <v/>
      </c>
      <c r="P35" s="200"/>
      <c r="Q35" s="200"/>
      <c r="R35" s="200"/>
      <c r="S35" s="273"/>
      <c r="T35" s="161" t="str">
        <f t="shared" si="4"/>
        <v/>
      </c>
      <c r="U35" s="150" t="str">
        <f t="shared" si="5"/>
        <v/>
      </c>
      <c r="V35" s="5"/>
    </row>
    <row r="36" spans="1:22">
      <c r="A36" s="97">
        <f>список!A33</f>
        <v>0</v>
      </c>
      <c r="B36" s="97" t="str">
        <f>IF(список!B33="","",список!B33)</f>
        <v/>
      </c>
      <c r="C36" s="97" t="str">
        <f>IF(список!C33="","",список!C33)</f>
        <v/>
      </c>
      <c r="D36" s="272"/>
      <c r="E36" s="200"/>
      <c r="F36" s="200"/>
      <c r="G36" s="273"/>
      <c r="H36" s="149" t="str">
        <f t="shared" si="0"/>
        <v/>
      </c>
      <c r="I36" s="150" t="str">
        <f t="shared" si="1"/>
        <v/>
      </c>
      <c r="J36" s="200"/>
      <c r="K36" s="200"/>
      <c r="L36" s="200"/>
      <c r="M36" s="273"/>
      <c r="N36" s="257" t="str">
        <f t="shared" si="2"/>
        <v/>
      </c>
      <c r="O36" s="150" t="str">
        <f t="shared" si="3"/>
        <v/>
      </c>
      <c r="P36" s="200"/>
      <c r="Q36" s="200"/>
      <c r="R36" s="200"/>
      <c r="S36" s="273"/>
      <c r="T36" s="161" t="str">
        <f t="shared" si="4"/>
        <v/>
      </c>
      <c r="U36" s="150" t="str">
        <f t="shared" si="5"/>
        <v/>
      </c>
      <c r="V36" s="5"/>
    </row>
    <row r="37" spans="1:22">
      <c r="A37" s="97">
        <f>список!A34</f>
        <v>0</v>
      </c>
      <c r="B37" s="97" t="str">
        <f>IF(список!B34="","",список!B34)</f>
        <v/>
      </c>
      <c r="C37" s="97" t="str">
        <f>IF(список!C34="","",список!C34)</f>
        <v/>
      </c>
      <c r="D37" s="65"/>
      <c r="E37" s="65"/>
      <c r="F37" s="65"/>
      <c r="G37" s="231"/>
      <c r="H37" s="149" t="str">
        <f t="shared" si="0"/>
        <v/>
      </c>
      <c r="I37" s="150" t="str">
        <f t="shared" si="1"/>
        <v/>
      </c>
      <c r="J37" s="200"/>
      <c r="K37" s="200"/>
      <c r="L37" s="200"/>
      <c r="M37" s="273"/>
      <c r="N37" s="257" t="str">
        <f t="shared" si="2"/>
        <v/>
      </c>
      <c r="O37" s="150" t="str">
        <f t="shared" si="3"/>
        <v/>
      </c>
      <c r="P37" s="200"/>
      <c r="Q37" s="200"/>
      <c r="R37" s="200"/>
      <c r="S37" s="273"/>
      <c r="T37" s="161" t="str">
        <f t="shared" si="4"/>
        <v/>
      </c>
      <c r="U37" s="150" t="str">
        <f t="shared" si="5"/>
        <v/>
      </c>
      <c r="V37" s="5"/>
    </row>
    <row r="38" spans="1:22">
      <c r="A38" s="97">
        <f>список!A35</f>
        <v>0</v>
      </c>
      <c r="B38" s="97" t="str">
        <f>IF(список!B35="","",список!B35)</f>
        <v/>
      </c>
      <c r="C38" s="97" t="str">
        <f>IF(список!C35="","",список!C35)</f>
        <v/>
      </c>
      <c r="D38" s="65"/>
      <c r="E38" s="65"/>
      <c r="F38" s="65"/>
      <c r="G38" s="231"/>
      <c r="H38" s="149" t="str">
        <f t="shared" si="0"/>
        <v/>
      </c>
      <c r="I38" s="150" t="str">
        <f t="shared" si="1"/>
        <v/>
      </c>
      <c r="J38" s="148"/>
      <c r="K38" s="65"/>
      <c r="L38" s="65"/>
      <c r="M38" s="231"/>
      <c r="N38" s="257" t="str">
        <f t="shared" si="2"/>
        <v/>
      </c>
      <c r="O38" s="150" t="str">
        <f t="shared" si="3"/>
        <v/>
      </c>
      <c r="P38" s="148"/>
      <c r="Q38" s="65"/>
      <c r="R38" s="65"/>
      <c r="S38" s="231"/>
      <c r="T38" s="161" t="str">
        <f t="shared" si="4"/>
        <v/>
      </c>
      <c r="U38" s="150" t="str">
        <f t="shared" si="5"/>
        <v/>
      </c>
      <c r="V38" s="5"/>
    </row>
    <row r="39" spans="1:22" ht="15.75" thickBot="1">
      <c r="A39" s="97">
        <f>список!A36</f>
        <v>0</v>
      </c>
      <c r="B39" s="97" t="str">
        <f>IF(список!B36="","",список!B36)</f>
        <v/>
      </c>
      <c r="C39" s="97" t="str">
        <f>IF(список!C36="","",список!C36)</f>
        <v/>
      </c>
      <c r="D39" s="65"/>
      <c r="E39" s="65"/>
      <c r="F39" s="65"/>
      <c r="G39" s="231"/>
      <c r="H39" s="233" t="str">
        <f t="shared" si="0"/>
        <v/>
      </c>
      <c r="I39" s="151" t="str">
        <f t="shared" si="1"/>
        <v/>
      </c>
      <c r="J39" s="148"/>
      <c r="K39" s="65"/>
      <c r="L39" s="65"/>
      <c r="M39" s="231"/>
      <c r="N39" s="258" t="str">
        <f t="shared" si="2"/>
        <v/>
      </c>
      <c r="O39" s="151" t="str">
        <f t="shared" si="3"/>
        <v/>
      </c>
      <c r="P39" s="148"/>
      <c r="Q39" s="65"/>
      <c r="R39" s="65"/>
      <c r="S39" s="231"/>
      <c r="T39" s="228" t="str">
        <f t="shared" si="4"/>
        <v/>
      </c>
      <c r="U39" s="151" t="str">
        <f t="shared" si="5"/>
        <v/>
      </c>
      <c r="V39" s="5"/>
    </row>
    <row r="40" spans="1:22">
      <c r="H40" s="6"/>
      <c r="I40" s="6"/>
      <c r="L40" s="65"/>
      <c r="M40" s="65"/>
      <c r="N40" s="6"/>
      <c r="O40" s="6"/>
      <c r="T40" s="6"/>
      <c r="U40" s="6"/>
    </row>
  </sheetData>
  <sheetProtection password="CC6F" sheet="1" objects="1" scenarios="1" selectLockedCells="1"/>
  <mergeCells count="11">
    <mergeCell ref="A1:U1"/>
    <mergeCell ref="A2:U2"/>
    <mergeCell ref="D3:I3"/>
    <mergeCell ref="P3:U3"/>
    <mergeCell ref="A3:A4"/>
    <mergeCell ref="B3:B4"/>
    <mergeCell ref="C3:C4"/>
    <mergeCell ref="H4:I4"/>
    <mergeCell ref="N4:O4"/>
    <mergeCell ref="T4:U4"/>
    <mergeCell ref="J3:O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04"/>
      <c r="B1" s="304"/>
      <c r="C1" s="304"/>
      <c r="D1" s="304"/>
      <c r="E1" s="304"/>
      <c r="F1" s="304"/>
      <c r="G1" s="304"/>
      <c r="H1" s="304"/>
      <c r="I1" s="304"/>
      <c r="J1" s="304"/>
      <c r="K1" s="304"/>
      <c r="L1" s="304"/>
      <c r="M1" s="304"/>
      <c r="N1" s="304"/>
    </row>
    <row r="2" spans="1:14" ht="15.75">
      <c r="A2" s="1" t="str">
        <f>список!A1</f>
        <v>№</v>
      </c>
      <c r="B2" s="1" t="str">
        <f>список!B1</f>
        <v>Фамилия, имя воспитанника</v>
      </c>
      <c r="C2" s="305">
        <v>1</v>
      </c>
      <c r="D2" s="305"/>
      <c r="E2" s="305">
        <v>2</v>
      </c>
      <c r="F2" s="305"/>
      <c r="G2" s="305">
        <v>3</v>
      </c>
      <c r="H2" s="305"/>
      <c r="I2" s="305">
        <v>4</v>
      </c>
      <c r="J2" s="305"/>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t="str">
        <f>IF(список!C8="","",список!C8)</f>
        <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0</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03" priority="6" stopIfTrue="1" operator="equal">
      <formula>"очень высокий"</formula>
    </cfRule>
    <cfRule type="cellIs" dxfId="202" priority="7" stopIfTrue="1" operator="equal">
      <formula>"сниженный"</formula>
    </cfRule>
    <cfRule type="cellIs" dxfId="201" priority="8" stopIfTrue="1" operator="equal">
      <formula>"низкий"</formula>
    </cfRule>
  </conditionalFormatting>
  <conditionalFormatting sqref="L20:L31">
    <cfRule type="containsText" dxfId="200"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11" t="str">
        <f>'[1]сырые баллы'!A1:Y1</f>
        <v>оценка уровня сформированности компонентов учебной деятельности</v>
      </c>
      <c r="B1" s="311"/>
      <c r="C1" s="311"/>
      <c r="D1" s="311"/>
      <c r="E1" s="312"/>
      <c r="F1" s="312"/>
      <c r="G1" s="312"/>
      <c r="H1" s="312"/>
      <c r="I1" s="312"/>
      <c r="J1" s="312"/>
      <c r="K1" s="312"/>
      <c r="L1" s="312"/>
      <c r="M1" s="312"/>
      <c r="N1" s="312"/>
      <c r="O1" s="312"/>
      <c r="P1" s="312"/>
      <c r="Q1" s="312"/>
      <c r="R1" s="312"/>
      <c r="S1" s="312"/>
      <c r="T1" s="312"/>
      <c r="U1" s="312"/>
      <c r="V1" s="312"/>
      <c r="W1" s="312"/>
      <c r="X1" s="312"/>
      <c r="Y1" s="313" t="s">
        <v>8</v>
      </c>
      <c r="Z1" s="314"/>
      <c r="AA1" s="314"/>
      <c r="AB1" s="314"/>
      <c r="AC1" s="314"/>
      <c r="AD1" s="314"/>
      <c r="AE1" s="314"/>
      <c r="AF1" s="314"/>
      <c r="AG1" s="314"/>
      <c r="AH1" s="314"/>
      <c r="AI1" s="314"/>
      <c r="AJ1" s="314"/>
      <c r="AK1" s="315"/>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16" t="str">
        <f>список!A1</f>
        <v>№</v>
      </c>
      <c r="B2" s="316" t="str">
        <f>'[1]сырые баллы'!B2:B3</f>
        <v>Ф.И.</v>
      </c>
      <c r="C2" s="316" t="str">
        <f>'[1]сырые баллы'!C2:C3</f>
        <v>Класс</v>
      </c>
      <c r="D2" s="317" t="str">
        <f>'[1]сырые баллы'!D2:D2</f>
        <v>дата заполнения</v>
      </c>
      <c r="E2" s="307" t="str">
        <f>'[1]сырые баллы'!E2:AO2</f>
        <v>часть А</v>
      </c>
      <c r="F2" s="308"/>
      <c r="G2" s="308"/>
      <c r="H2" s="308"/>
      <c r="I2" s="308"/>
      <c r="J2" s="308"/>
      <c r="K2" s="308"/>
      <c r="L2" s="308"/>
      <c r="M2" s="308"/>
      <c r="N2" s="308"/>
      <c r="O2" s="308"/>
      <c r="P2" s="308"/>
      <c r="Q2" s="308"/>
      <c r="R2" s="308"/>
      <c r="S2" s="308"/>
      <c r="T2" s="308"/>
      <c r="U2" s="308"/>
      <c r="V2" s="308"/>
      <c r="W2" s="308"/>
      <c r="X2" s="308"/>
      <c r="Y2" s="308"/>
      <c r="Z2" s="308"/>
      <c r="AA2" s="308"/>
      <c r="AB2" s="308"/>
      <c r="AC2" s="308"/>
      <c r="AD2" s="309"/>
      <c r="AE2" s="307" t="s">
        <v>7</v>
      </c>
      <c r="AF2" s="308"/>
      <c r="AG2" s="308"/>
      <c r="AH2" s="308"/>
      <c r="AI2" s="308"/>
      <c r="AJ2" s="308"/>
      <c r="AK2" s="308"/>
      <c r="AL2" s="308"/>
      <c r="AM2" s="308"/>
      <c r="AN2" s="308"/>
      <c r="AO2" s="308"/>
      <c r="AP2" s="308"/>
      <c r="AQ2" s="308"/>
      <c r="AR2" s="308"/>
      <c r="AS2" s="308"/>
      <c r="AT2" s="308"/>
      <c r="AU2" s="308"/>
      <c r="AV2" s="308"/>
      <c r="AW2" s="308"/>
      <c r="AX2" s="308"/>
      <c r="AY2" s="308"/>
      <c r="AZ2" s="308"/>
      <c r="BA2" s="308"/>
      <c r="BB2" s="308"/>
      <c r="BC2" s="308"/>
      <c r="BD2" s="308"/>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16"/>
      <c r="B3" s="316"/>
      <c r="C3" s="316"/>
      <c r="D3" s="318"/>
      <c r="E3" s="310">
        <v>1</v>
      </c>
      <c r="F3" s="310"/>
      <c r="G3" s="310">
        <v>2</v>
      </c>
      <c r="H3" s="310"/>
      <c r="I3" s="310">
        <f>'[1]сырые баллы'!G3</f>
        <v>3</v>
      </c>
      <c r="J3" s="310"/>
      <c r="K3" s="310">
        <v>4</v>
      </c>
      <c r="L3" s="310"/>
      <c r="M3" s="310">
        <v>5</v>
      </c>
      <c r="N3" s="310"/>
      <c r="O3" s="310">
        <v>6</v>
      </c>
      <c r="P3" s="310"/>
      <c r="Q3" s="310">
        <v>7</v>
      </c>
      <c r="R3" s="310"/>
      <c r="S3" s="310">
        <v>8</v>
      </c>
      <c r="T3" s="310"/>
      <c r="U3" s="310">
        <v>9</v>
      </c>
      <c r="V3" s="310"/>
      <c r="W3" s="310">
        <v>10</v>
      </c>
      <c r="X3" s="310"/>
      <c r="Y3" s="310">
        <v>11</v>
      </c>
      <c r="Z3" s="310"/>
      <c r="AA3" s="310">
        <v>12</v>
      </c>
      <c r="AB3" s="310"/>
      <c r="AC3" s="310">
        <v>13</v>
      </c>
      <c r="AD3" s="310"/>
      <c r="AE3" s="306">
        <v>1</v>
      </c>
      <c r="AF3" s="306"/>
      <c r="AG3" s="306">
        <v>2</v>
      </c>
      <c r="AH3" s="306"/>
      <c r="AI3" s="306">
        <v>3</v>
      </c>
      <c r="AJ3" s="306"/>
      <c r="AK3" s="306">
        <v>4</v>
      </c>
      <c r="AL3" s="306"/>
      <c r="AM3" s="306">
        <v>5</v>
      </c>
      <c r="AN3" s="306"/>
      <c r="AO3" s="306">
        <v>6</v>
      </c>
      <c r="AP3" s="306"/>
      <c r="AQ3" s="306">
        <v>7</v>
      </c>
      <c r="AR3" s="306"/>
      <c r="AS3" s="306">
        <v>8</v>
      </c>
      <c r="AT3" s="306"/>
      <c r="AU3" s="306">
        <v>9</v>
      </c>
      <c r="AV3" s="306"/>
      <c r="AW3" s="306">
        <v>10</v>
      </c>
      <c r="AX3" s="306"/>
      <c r="AY3" s="306">
        <v>11</v>
      </c>
      <c r="AZ3" s="306"/>
      <c r="BA3" s="306">
        <v>12</v>
      </c>
      <c r="BB3" s="306"/>
      <c r="BC3" s="306">
        <v>13</v>
      </c>
      <c r="BD3" s="306"/>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II мл. группа 9</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t="str">
        <f>IF(список!C3="","",список!C3)</f>
        <v/>
      </c>
      <c r="D5" s="13" t="str">
        <f>IF(список!D3="","",список!D3)</f>
        <v>II мл. группа 10</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t="str">
        <f>IF(список!C4="","",список!C4)</f>
        <v/>
      </c>
      <c r="D6" s="13" t="str">
        <f>IF(список!D4="","",список!D4)</f>
        <v>II мл. группа 11</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t="str">
        <f>IF(список!C5="","",список!C5)</f>
        <v/>
      </c>
      <c r="D7" s="13" t="str">
        <f>IF(список!D5="","",список!D5)</f>
        <v>II мл. группа 12</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t="str">
        <f>IF(список!C6="","",список!C6)</f>
        <v/>
      </c>
      <c r="D8" s="13" t="str">
        <f>IF(список!D6="","",список!D6)</f>
        <v>II мл. группа 13</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t="str">
        <f>IF(список!C7="","",список!C7)</f>
        <v/>
      </c>
      <c r="D9" s="13" t="str">
        <f>IF(список!D7="","",список!D7)</f>
        <v>II мл. группа 14</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II мл. группа 15</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t="str">
        <f>IF(список!C9="","",список!C9)</f>
        <v/>
      </c>
      <c r="D11" s="13" t="str">
        <f>IF(список!D9="","",список!D9)</f>
        <v>II мл. группа 16</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t="str">
        <f>IF(список!C10="","",список!C10)</f>
        <v/>
      </c>
      <c r="D12" s="13" t="str">
        <f>IF(список!D10="","",список!D10)</f>
        <v>II мл. группа 17</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t="str">
        <f>IF(список!C11="","",список!C11)</f>
        <v/>
      </c>
      <c r="D13" s="13" t="str">
        <f>IF(список!D11="","",список!D11)</f>
        <v>II мл. группа 18</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t="str">
        <f>IF(список!C12="","",список!C12)</f>
        <v/>
      </c>
      <c r="D14" s="13" t="str">
        <f>IF(список!D12="","",список!D12)</f>
        <v>II мл. группа 19</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t="str">
        <f>IF(список!C13="","",список!C13)</f>
        <v/>
      </c>
      <c r="D15" s="13" t="str">
        <f>IF(список!D13="","",список!D13)</f>
        <v>II мл. группа 20</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t="str">
        <f>IF(список!C14="","",список!C14)</f>
        <v/>
      </c>
      <c r="D16" s="13" t="str">
        <f>IF(список!D14="","",список!D14)</f>
        <v>II мл. группа 21</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t="str">
        <f>IF(список!C15="","",список!C15)</f>
        <v/>
      </c>
      <c r="D17" s="13" t="str">
        <f>IF(список!D15="","",список!D15)</f>
        <v>II мл. группа 22</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t="str">
        <f>IF(список!C16="","",список!C16)</f>
        <v/>
      </c>
      <c r="D18" s="13" t="str">
        <f>IF(список!D16="","",список!D16)</f>
        <v>II мл. группа 23</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t="str">
        <f>IF(список!C17="","",список!C17)</f>
        <v/>
      </c>
      <c r="D19" s="13" t="str">
        <f>IF(список!D17="","",список!D17)</f>
        <v>II мл. группа 24</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t="str">
        <f>IF(список!C18="","",список!C18)</f>
        <v/>
      </c>
      <c r="D20" s="13" t="str">
        <f>IF(список!D18="","",список!D18)</f>
        <v>II мл. группа 25</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t="str">
        <f>IF(список!C19="","",список!C19)</f>
        <v/>
      </c>
      <c r="D21" s="13" t="str">
        <f>IF(список!D19="","",список!D19)</f>
        <v>II мл. группа 26</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t="str">
        <f>IF(список!C20="","",список!C20)</f>
        <v/>
      </c>
      <c r="D22" s="13" t="str">
        <f>IF(список!D20="","",список!D20)</f>
        <v>II мл. группа 27</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t="str">
        <f>IF(список!C21="","",список!C21)</f>
        <v/>
      </c>
      <c r="D23" s="13" t="str">
        <f>IF(список!D21="","",список!D21)</f>
        <v>II мл. группа 28</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t="str">
        <f>IF(список!C22="","",список!C22)</f>
        <v/>
      </c>
      <c r="D24" s="13" t="str">
        <f>IF(список!D22="","",список!D22)</f>
        <v>II мл. группа 29</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t="str">
        <f>IF(список!C23="","",список!C23)</f>
        <v/>
      </c>
      <c r="D25" s="13" t="str">
        <f>IF(список!D23="","",список!D23)</f>
        <v>II мл. группа 30</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t="str">
        <f>IF(список!C24="","",список!C24)</f>
        <v/>
      </c>
      <c r="D26" s="13" t="str">
        <f>IF(список!D24="","",список!D24)</f>
        <v>II мл. группа 31</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t="str">
        <f>IF(список!C25="","",список!C25)</f>
        <v/>
      </c>
      <c r="D27" s="13" t="str">
        <f>IF(список!D25="","",список!D25)</f>
        <v>II мл. группа 32</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t="str">
        <f>IF(список!C26="","",список!C26)</f>
        <v/>
      </c>
      <c r="D28" s="13" t="str">
        <f>IF(список!D26="","",список!D26)</f>
        <v>II мл. группа 33</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t="str">
        <f>IF(список!C27="","",список!C27)</f>
        <v/>
      </c>
      <c r="D29" s="13" t="str">
        <f>IF(список!D27="","",список!D27)</f>
        <v>II мл. группа 34</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t="str">
        <f>IF(список!C28="","",список!C28)</f>
        <v/>
      </c>
      <c r="D30" s="13" t="str">
        <f>IF(список!D28="","",список!D28)</f>
        <v>II мл. группа 35</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t="str">
        <f>IF(список!C29="","",список!C29)</f>
        <v/>
      </c>
      <c r="D31" s="13" t="str">
        <f>IF(список!D29="","",список!D29)</f>
        <v>II мл. группа 36</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t="str">
        <f>IF(список!C8="","",список!C8)</f>
        <v/>
      </c>
      <c r="C32" s="1" t="str">
        <f>IF(список!C30="","",список!C30)</f>
        <v/>
      </c>
      <c r="D32" s="13" t="str">
        <f>IF(список!D30="","",список!D30)</f>
        <v>II мл. группа 37</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t="str">
        <f>IF(список!C31="","",список!C31)</f>
        <v/>
      </c>
      <c r="D33" s="13" t="str">
        <f>IF(список!D31="","",список!D31)</f>
        <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t="str">
        <f>IF(список!C32="","",список!C32)</f>
        <v/>
      </c>
      <c r="D34" s="13" t="str">
        <f>IF(список!D32="","",список!D32)</f>
        <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19" t="e">
        <f>#REF!</f>
        <v>#REF!</v>
      </c>
      <c r="B1" s="320"/>
      <c r="C1" s="320"/>
      <c r="D1" s="320"/>
      <c r="E1" s="320"/>
      <c r="F1" s="320"/>
      <c r="G1" s="320"/>
      <c r="H1" s="320"/>
      <c r="I1" s="320"/>
      <c r="J1" s="320"/>
      <c r="K1" s="320"/>
      <c r="L1" s="320"/>
      <c r="M1" s="320"/>
      <c r="N1" s="320"/>
      <c r="O1" s="320"/>
      <c r="P1" s="320"/>
      <c r="Q1" s="320"/>
      <c r="R1" s="320" t="s">
        <v>11</v>
      </c>
      <c r="S1" s="320"/>
      <c r="T1" s="320"/>
      <c r="U1" s="320"/>
      <c r="V1" s="320"/>
      <c r="W1" s="320"/>
      <c r="X1" s="320"/>
      <c r="Y1" s="320"/>
      <c r="Z1" s="320"/>
      <c r="AA1" s="320"/>
      <c r="AB1" s="320"/>
      <c r="AC1" s="320"/>
      <c r="AD1" s="320"/>
      <c r="AE1" s="320"/>
      <c r="AF1" s="320"/>
      <c r="AG1" s="320"/>
      <c r="AH1" s="320"/>
      <c r="AI1" s="320"/>
      <c r="AJ1" s="14"/>
      <c r="AK1" s="14"/>
      <c r="AL1" s="14"/>
      <c r="AM1" s="14"/>
      <c r="AN1" s="14"/>
      <c r="AO1" s="14"/>
      <c r="AP1" s="14"/>
      <c r="AQ1" s="14"/>
      <c r="AR1" s="15"/>
    </row>
    <row r="2" spans="1:44" ht="12.75" customHeight="1">
      <c r="A2" s="316" t="str">
        <f>список!A1</f>
        <v>№</v>
      </c>
      <c r="B2" s="316" t="str">
        <f>список!B1</f>
        <v>Фамилия, имя воспитанника</v>
      </c>
      <c r="C2" s="316" t="str">
        <f>список!C1</f>
        <v>дата</v>
      </c>
      <c r="D2" s="316" t="str">
        <f>список!D1</f>
        <v xml:space="preserve">группа </v>
      </c>
      <c r="E2" s="317" t="s">
        <v>6</v>
      </c>
      <c r="F2" s="321"/>
      <c r="G2" s="321"/>
      <c r="H2" s="321"/>
      <c r="I2" s="321"/>
      <c r="J2" s="321"/>
      <c r="K2" s="321"/>
      <c r="L2" s="321"/>
      <c r="M2" s="321"/>
      <c r="N2" s="321"/>
      <c r="O2" s="321"/>
      <c r="P2" s="321"/>
      <c r="Q2" s="321"/>
      <c r="R2" s="321"/>
      <c r="S2" s="321"/>
      <c r="T2" s="321"/>
      <c r="U2" s="321"/>
      <c r="V2" s="321"/>
      <c r="W2" s="321"/>
      <c r="X2" s="322"/>
      <c r="Y2" s="317" t="s">
        <v>9</v>
      </c>
      <c r="Z2" s="321"/>
      <c r="AA2" s="321"/>
      <c r="AB2" s="321"/>
      <c r="AC2" s="321"/>
      <c r="AD2" s="321"/>
      <c r="AE2" s="321"/>
      <c r="AF2" s="321"/>
      <c r="AG2" s="321"/>
      <c r="AH2" s="321"/>
      <c r="AI2" s="321"/>
      <c r="AJ2" s="321"/>
      <c r="AK2" s="321"/>
      <c r="AL2" s="321"/>
      <c r="AM2" s="321"/>
      <c r="AN2" s="321"/>
      <c r="AO2" s="321"/>
      <c r="AP2" s="322"/>
    </row>
    <row r="3" spans="1:44" ht="23.25" customHeight="1">
      <c r="A3" s="316"/>
      <c r="B3" s="316"/>
      <c r="C3" s="316"/>
      <c r="D3" s="316"/>
      <c r="E3" s="323">
        <v>2</v>
      </c>
      <c r="F3" s="324"/>
      <c r="G3" s="323">
        <v>3</v>
      </c>
      <c r="H3" s="324"/>
      <c r="I3" s="323">
        <v>6</v>
      </c>
      <c r="J3" s="324"/>
      <c r="K3" s="325">
        <v>14</v>
      </c>
      <c r="L3" s="325"/>
      <c r="M3" s="325">
        <v>15</v>
      </c>
      <c r="N3" s="325"/>
      <c r="O3" s="325">
        <v>16</v>
      </c>
      <c r="P3" s="325"/>
      <c r="Q3" s="325">
        <v>17</v>
      </c>
      <c r="R3" s="325"/>
      <c r="S3" s="325">
        <v>18</v>
      </c>
      <c r="T3" s="325"/>
      <c r="U3" s="325">
        <v>19</v>
      </c>
      <c r="V3" s="325"/>
      <c r="W3" s="325">
        <v>20</v>
      </c>
      <c r="X3" s="325"/>
      <c r="Y3" s="327">
        <v>2</v>
      </c>
      <c r="Z3" s="328"/>
      <c r="AA3" s="327">
        <v>3</v>
      </c>
      <c r="AB3" s="328"/>
      <c r="AC3" s="326">
        <v>14</v>
      </c>
      <c r="AD3" s="326"/>
      <c r="AE3" s="326">
        <v>15</v>
      </c>
      <c r="AF3" s="326"/>
      <c r="AG3" s="326">
        <v>16</v>
      </c>
      <c r="AH3" s="326"/>
      <c r="AI3" s="326">
        <v>17</v>
      </c>
      <c r="AJ3" s="326"/>
      <c r="AK3" s="326">
        <v>18</v>
      </c>
      <c r="AL3" s="326"/>
      <c r="AM3" s="326">
        <v>19</v>
      </c>
      <c r="AN3" s="326"/>
      <c r="AO3" s="326">
        <v>20</v>
      </c>
      <c r="AP3" s="326"/>
    </row>
    <row r="4" spans="1:44">
      <c r="A4" s="1">
        <f>список!A2</f>
        <v>1</v>
      </c>
      <c r="B4" s="65"/>
      <c r="C4" s="65"/>
      <c r="D4" s="66"/>
      <c r="E4" s="67" t="e">
        <f>#REF!</f>
        <v>#REF!</v>
      </c>
      <c r="F4" s="67" t="e">
        <f>IF(E4=0,"",IF(E4="а",1,2))</f>
        <v>#REF!</v>
      </c>
      <c r="G4" s="67" t="e">
        <f>#REF!</f>
        <v>#REF!</v>
      </c>
      <c r="H4" s="67" t="e">
        <f>IF(G4=0,"",IF(G4="а",1,2))</f>
        <v>#REF!</v>
      </c>
      <c r="I4" s="67" t="e">
        <f>#REF!</f>
        <v>#REF!</v>
      </c>
      <c r="J4" s="67" t="e">
        <f>IF(I4=0,"",IF(I4="а",1,3))</f>
        <v>#REF!</v>
      </c>
      <c r="K4" s="65" t="e">
        <f>#REF!</f>
        <v>#REF!</v>
      </c>
      <c r="L4" s="65" t="e">
        <f>IF(K4=0,"",IF(K4="б",3,2))</f>
        <v>#REF!</v>
      </c>
      <c r="M4" s="65" t="e">
        <f>#REF!</f>
        <v>#REF!</v>
      </c>
      <c r="N4" s="65" t="e">
        <f>IF(M4=0,"",IF(M4="б",4,3))</f>
        <v>#REF!</v>
      </c>
      <c r="O4" s="65" t="e">
        <f>#REF!</f>
        <v>#REF!</v>
      </c>
      <c r="P4" s="65" t="e">
        <f>IF(O4=0,"",IF(O4="а",1,2))</f>
        <v>#REF!</v>
      </c>
      <c r="Q4" s="65" t="e">
        <f>#REF!</f>
        <v>#REF!</v>
      </c>
      <c r="R4" s="65" t="e">
        <f>IF(Q4=0,"",IF(Q4="а",1,IF(Q4="б",2,4)))</f>
        <v>#REF!</v>
      </c>
      <c r="S4" s="65" t="e">
        <f>#REF!</f>
        <v>#REF!</v>
      </c>
      <c r="T4" s="65" t="e">
        <f>IF(S4=0,"",IF(S4="а",3,4))</f>
        <v>#REF!</v>
      </c>
      <c r="U4" s="65" t="e">
        <f>#REF!</f>
        <v>#REF!</v>
      </c>
      <c r="V4" s="65" t="e">
        <f>IF(U4=0,"",IF(U4="а",4,5))</f>
        <v>#REF!</v>
      </c>
      <c r="W4" s="65" t="e">
        <f>#REF!</f>
        <v>#REF!</v>
      </c>
      <c r="X4" s="65" t="e">
        <f>IF(W4=0,"",IF(W4="а",5,6))</f>
        <v>#REF!</v>
      </c>
      <c r="Y4" s="65" t="e">
        <f>#REF!</f>
        <v>#REF!</v>
      </c>
      <c r="Z4" s="65" t="e">
        <f>IF(Y4=0,"",IF(Y4="а",1,2))</f>
        <v>#REF!</v>
      </c>
      <c r="AA4" s="65" t="e">
        <f>#REF!</f>
        <v>#REF!</v>
      </c>
      <c r="AB4" s="65" t="e">
        <f>IF(AA4=0,"",IF(AA4="а",1,4))</f>
        <v>#REF!</v>
      </c>
      <c r="AC4" s="65" t="e">
        <f>#REF!</f>
        <v>#REF!</v>
      </c>
      <c r="AD4" s="65" t="e">
        <f>IF(AC4=0,"",IF(AC4="б",3,1))</f>
        <v>#REF!</v>
      </c>
      <c r="AE4" s="65" t="e">
        <f>#REF!</f>
        <v>#REF!</v>
      </c>
      <c r="AF4" s="65" t="e">
        <f>IF(AE4=0,"",IF(AE4="б",4,3))</f>
        <v>#REF!</v>
      </c>
      <c r="AG4" s="65" t="e">
        <f>#REF!</f>
        <v>#REF!</v>
      </c>
      <c r="AH4" s="65" t="e">
        <f>IF(AG4=0,"",IF(AG4="а",1,2))</f>
        <v>#REF!</v>
      </c>
      <c r="AI4" s="65" t="e">
        <f>#REF!</f>
        <v>#REF!</v>
      </c>
      <c r="AJ4" s="65" t="e">
        <f>IF(AI4=0,"",IF(AI4="б",4,2))</f>
        <v>#REF!</v>
      </c>
      <c r="AK4" s="65" t="e">
        <f>#REF!</f>
        <v>#REF!</v>
      </c>
      <c r="AL4" s="65" t="e">
        <f>IF(AK4=0,"",IF(AK4="а",4,6))</f>
        <v>#REF!</v>
      </c>
      <c r="AM4" s="65" t="e">
        <f>#REF!</f>
        <v>#REF!</v>
      </c>
      <c r="AN4" s="65" t="e">
        <f>IF(AM4=0,"",IF(AM4="а",3,4))</f>
        <v>#REF!</v>
      </c>
      <c r="AO4" s="65" t="e">
        <f>#REF!</f>
        <v>#REF!</v>
      </c>
      <c r="AP4" s="65"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5"/>
      <c r="C5" s="65"/>
      <c r="D5" s="66"/>
      <c r="E5" s="67" t="e">
        <f>#REF!</f>
        <v>#REF!</v>
      </c>
      <c r="F5" s="67" t="e">
        <f t="shared" ref="F5:F34" si="0">IF(E5=0,"",IF(E5="а",1,2))</f>
        <v>#REF!</v>
      </c>
      <c r="G5" s="67" t="e">
        <f>#REF!</f>
        <v>#REF!</v>
      </c>
      <c r="H5" s="67" t="e">
        <f t="shared" ref="H5:H34" si="1">IF(G5=0,"",IF(G5="а",1,2))</f>
        <v>#REF!</v>
      </c>
      <c r="I5" s="67" t="e">
        <f>#REF!</f>
        <v>#REF!</v>
      </c>
      <c r="J5" s="67" t="e">
        <f t="shared" ref="J5:J34" si="2">IF(I5=0,"",IF(I5="а",1,3))</f>
        <v>#REF!</v>
      </c>
      <c r="K5" s="65" t="e">
        <f>#REF!</f>
        <v>#REF!</v>
      </c>
      <c r="L5" s="65" t="e">
        <f t="shared" ref="L5:L34" si="3">IF(K5=0,"",IF(K5="б",3,2))</f>
        <v>#REF!</v>
      </c>
      <c r="M5" s="65" t="e">
        <f>#REF!</f>
        <v>#REF!</v>
      </c>
      <c r="N5" s="65" t="e">
        <f t="shared" ref="N5:N34" si="4">IF(M5=0,"",IF(M5="б",4,3))</f>
        <v>#REF!</v>
      </c>
      <c r="O5" s="65" t="e">
        <f>#REF!</f>
        <v>#REF!</v>
      </c>
      <c r="P5" s="65" t="e">
        <f t="shared" ref="P5:P34" si="5">IF(O5=0,"",IF(O5="а",1,2))</f>
        <v>#REF!</v>
      </c>
      <c r="Q5" s="65" t="e">
        <f>#REF!</f>
        <v>#REF!</v>
      </c>
      <c r="R5" s="65" t="e">
        <f t="shared" ref="R5:R34" si="6">IF(Q5=0,"",IF(Q5="а",1,IF(Q5="б",2,4)))</f>
        <v>#REF!</v>
      </c>
      <c r="S5" s="65" t="e">
        <f>#REF!</f>
        <v>#REF!</v>
      </c>
      <c r="T5" s="65" t="e">
        <f t="shared" ref="T5:T34" si="7">IF(S5=0,"",IF(S5="а",3,4))</f>
        <v>#REF!</v>
      </c>
      <c r="U5" s="65" t="e">
        <f>#REF!</f>
        <v>#REF!</v>
      </c>
      <c r="V5" s="65" t="e">
        <f t="shared" ref="V5:V34" si="8">IF(U5=0,"",IF(U5="а",4,5))</f>
        <v>#REF!</v>
      </c>
      <c r="W5" s="65" t="e">
        <f>#REF!</f>
        <v>#REF!</v>
      </c>
      <c r="X5" s="65" t="e">
        <f t="shared" ref="X5:X34" si="9">IF(W5=0,"",IF(W5="а",5,6))</f>
        <v>#REF!</v>
      </c>
      <c r="Y5" s="65" t="e">
        <f>#REF!</f>
        <v>#REF!</v>
      </c>
      <c r="Z5" s="65" t="e">
        <f t="shared" ref="Z5:Z34" si="10">IF(Y5=0,"",IF(Y5="а",1,2))</f>
        <v>#REF!</v>
      </c>
      <c r="AA5" s="65" t="e">
        <f>#REF!</f>
        <v>#REF!</v>
      </c>
      <c r="AB5" s="65" t="e">
        <f t="shared" ref="AB5:AB34" si="11">IF(AA5=0,"",IF(AA5="а",1,4))</f>
        <v>#REF!</v>
      </c>
      <c r="AC5" s="65" t="e">
        <f>#REF!</f>
        <v>#REF!</v>
      </c>
      <c r="AD5" s="65" t="e">
        <f t="shared" ref="AD5:AD34" si="12">IF(AC5=0,"",IF(AC5="б",3,1))</f>
        <v>#REF!</v>
      </c>
      <c r="AE5" s="65" t="e">
        <f>#REF!</f>
        <v>#REF!</v>
      </c>
      <c r="AF5" s="65" t="e">
        <f t="shared" ref="AF5:AF34" si="13">IF(AE5=0,"",IF(AE5="б",4,3))</f>
        <v>#REF!</v>
      </c>
      <c r="AG5" s="65" t="e">
        <f>#REF!</f>
        <v>#REF!</v>
      </c>
      <c r="AH5" s="65" t="e">
        <f t="shared" ref="AH5:AH34" si="14">IF(AG5=0,"",IF(AG5="а",1,2))</f>
        <v>#REF!</v>
      </c>
      <c r="AI5" s="65" t="e">
        <f>#REF!</f>
        <v>#REF!</v>
      </c>
      <c r="AJ5" s="65" t="e">
        <f t="shared" ref="AJ5:AJ34" si="15">IF(AI5=0,"",IF(AI5="б",4,2))</f>
        <v>#REF!</v>
      </c>
      <c r="AK5" s="65" t="e">
        <f>#REF!</f>
        <v>#REF!</v>
      </c>
      <c r="AL5" s="65" t="e">
        <f t="shared" ref="AL5:AL34" si="16">IF(AK5=0,"",IF(AK5="а",4,6))</f>
        <v>#REF!</v>
      </c>
      <c r="AM5" s="65" t="e">
        <f>#REF!</f>
        <v>#REF!</v>
      </c>
      <c r="AN5" s="65" t="e">
        <f t="shared" ref="AN5:AN34" si="17">IF(AM5=0,"",IF(AM5="а",3,4))</f>
        <v>#REF!</v>
      </c>
      <c r="AO5" s="65" t="e">
        <f>#REF!</f>
        <v>#REF!</v>
      </c>
      <c r="AP5" s="65"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5"/>
      <c r="C6" s="65"/>
      <c r="D6" s="66"/>
      <c r="E6" s="67" t="e">
        <f>#REF!</f>
        <v>#REF!</v>
      </c>
      <c r="F6" s="67" t="e">
        <f t="shared" si="0"/>
        <v>#REF!</v>
      </c>
      <c r="G6" s="67" t="e">
        <f>#REF!</f>
        <v>#REF!</v>
      </c>
      <c r="H6" s="67" t="e">
        <f t="shared" si="1"/>
        <v>#REF!</v>
      </c>
      <c r="I6" s="67" t="e">
        <f>#REF!</f>
        <v>#REF!</v>
      </c>
      <c r="J6" s="67" t="e">
        <f t="shared" si="2"/>
        <v>#REF!</v>
      </c>
      <c r="K6" s="65" t="e">
        <f>#REF!</f>
        <v>#REF!</v>
      </c>
      <c r="L6" s="65" t="e">
        <f t="shared" si="3"/>
        <v>#REF!</v>
      </c>
      <c r="M6" s="65" t="e">
        <f>#REF!</f>
        <v>#REF!</v>
      </c>
      <c r="N6" s="65" t="e">
        <f t="shared" si="4"/>
        <v>#REF!</v>
      </c>
      <c r="O6" s="65" t="e">
        <f>#REF!</f>
        <v>#REF!</v>
      </c>
      <c r="P6" s="65" t="e">
        <f t="shared" si="5"/>
        <v>#REF!</v>
      </c>
      <c r="Q6" s="65" t="e">
        <f>#REF!</f>
        <v>#REF!</v>
      </c>
      <c r="R6" s="65" t="e">
        <f t="shared" si="6"/>
        <v>#REF!</v>
      </c>
      <c r="S6" s="65" t="e">
        <f>#REF!</f>
        <v>#REF!</v>
      </c>
      <c r="T6" s="65" t="e">
        <f t="shared" si="7"/>
        <v>#REF!</v>
      </c>
      <c r="U6" s="65" t="e">
        <f>#REF!</f>
        <v>#REF!</v>
      </c>
      <c r="V6" s="65" t="e">
        <f t="shared" si="8"/>
        <v>#REF!</v>
      </c>
      <c r="W6" s="65" t="e">
        <f>#REF!</f>
        <v>#REF!</v>
      </c>
      <c r="X6" s="65" t="e">
        <f t="shared" si="9"/>
        <v>#REF!</v>
      </c>
      <c r="Y6" s="65" t="e">
        <f>#REF!</f>
        <v>#REF!</v>
      </c>
      <c r="Z6" s="65" t="e">
        <f t="shared" si="10"/>
        <v>#REF!</v>
      </c>
      <c r="AA6" s="65" t="e">
        <f>#REF!</f>
        <v>#REF!</v>
      </c>
      <c r="AB6" s="65" t="e">
        <f t="shared" si="11"/>
        <v>#REF!</v>
      </c>
      <c r="AC6" s="65" t="e">
        <f>#REF!</f>
        <v>#REF!</v>
      </c>
      <c r="AD6" s="65" t="e">
        <f t="shared" si="12"/>
        <v>#REF!</v>
      </c>
      <c r="AE6" s="65" t="e">
        <f>#REF!</f>
        <v>#REF!</v>
      </c>
      <c r="AF6" s="65" t="e">
        <f t="shared" si="13"/>
        <v>#REF!</v>
      </c>
      <c r="AG6" s="65" t="e">
        <f>#REF!</f>
        <v>#REF!</v>
      </c>
      <c r="AH6" s="65" t="e">
        <f t="shared" si="14"/>
        <v>#REF!</v>
      </c>
      <c r="AI6" s="65" t="e">
        <f>#REF!</f>
        <v>#REF!</v>
      </c>
      <c r="AJ6" s="65" t="e">
        <f t="shared" si="15"/>
        <v>#REF!</v>
      </c>
      <c r="AK6" s="65" t="e">
        <f>#REF!</f>
        <v>#REF!</v>
      </c>
      <c r="AL6" s="65" t="e">
        <f t="shared" si="16"/>
        <v>#REF!</v>
      </c>
      <c r="AM6" s="65" t="e">
        <f>#REF!</f>
        <v>#REF!</v>
      </c>
      <c r="AN6" s="65" t="e">
        <f t="shared" si="17"/>
        <v>#REF!</v>
      </c>
      <c r="AO6" s="65" t="e">
        <f>#REF!</f>
        <v>#REF!</v>
      </c>
      <c r="AP6" s="65"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5"/>
      <c r="C7" s="65"/>
      <c r="D7" s="66"/>
      <c r="E7" s="67" t="e">
        <f>#REF!</f>
        <v>#REF!</v>
      </c>
      <c r="F7" s="67" t="e">
        <f t="shared" si="0"/>
        <v>#REF!</v>
      </c>
      <c r="G7" s="67" t="e">
        <f>#REF!</f>
        <v>#REF!</v>
      </c>
      <c r="H7" s="67" t="e">
        <f t="shared" si="1"/>
        <v>#REF!</v>
      </c>
      <c r="I7" s="67" t="e">
        <f>#REF!</f>
        <v>#REF!</v>
      </c>
      <c r="J7" s="67" t="e">
        <f t="shared" si="2"/>
        <v>#REF!</v>
      </c>
      <c r="K7" s="65" t="e">
        <f>#REF!</f>
        <v>#REF!</v>
      </c>
      <c r="L7" s="65" t="e">
        <f t="shared" si="3"/>
        <v>#REF!</v>
      </c>
      <c r="M7" s="65" t="e">
        <f>#REF!</f>
        <v>#REF!</v>
      </c>
      <c r="N7" s="65" t="e">
        <f t="shared" si="4"/>
        <v>#REF!</v>
      </c>
      <c r="O7" s="65" t="e">
        <f>#REF!</f>
        <v>#REF!</v>
      </c>
      <c r="P7" s="65" t="e">
        <f t="shared" si="5"/>
        <v>#REF!</v>
      </c>
      <c r="Q7" s="65" t="e">
        <f>#REF!</f>
        <v>#REF!</v>
      </c>
      <c r="R7" s="65" t="e">
        <f t="shared" si="6"/>
        <v>#REF!</v>
      </c>
      <c r="S7" s="65" t="e">
        <f>#REF!</f>
        <v>#REF!</v>
      </c>
      <c r="T7" s="65" t="e">
        <f t="shared" si="7"/>
        <v>#REF!</v>
      </c>
      <c r="U7" s="65" t="e">
        <f>#REF!</f>
        <v>#REF!</v>
      </c>
      <c r="V7" s="65" t="e">
        <f t="shared" si="8"/>
        <v>#REF!</v>
      </c>
      <c r="W7" s="65" t="e">
        <f>#REF!</f>
        <v>#REF!</v>
      </c>
      <c r="X7" s="65" t="e">
        <f t="shared" si="9"/>
        <v>#REF!</v>
      </c>
      <c r="Y7" s="65" t="e">
        <f>#REF!</f>
        <v>#REF!</v>
      </c>
      <c r="Z7" s="65" t="e">
        <f t="shared" si="10"/>
        <v>#REF!</v>
      </c>
      <c r="AA7" s="65" t="e">
        <f>#REF!</f>
        <v>#REF!</v>
      </c>
      <c r="AB7" s="65" t="e">
        <f t="shared" si="11"/>
        <v>#REF!</v>
      </c>
      <c r="AC7" s="65" t="e">
        <f>#REF!</f>
        <v>#REF!</v>
      </c>
      <c r="AD7" s="65" t="e">
        <f t="shared" si="12"/>
        <v>#REF!</v>
      </c>
      <c r="AE7" s="65" t="e">
        <f>#REF!</f>
        <v>#REF!</v>
      </c>
      <c r="AF7" s="65" t="e">
        <f t="shared" si="13"/>
        <v>#REF!</v>
      </c>
      <c r="AG7" s="65" t="e">
        <f>#REF!</f>
        <v>#REF!</v>
      </c>
      <c r="AH7" s="65" t="e">
        <f t="shared" si="14"/>
        <v>#REF!</v>
      </c>
      <c r="AI7" s="65" t="e">
        <f>#REF!</f>
        <v>#REF!</v>
      </c>
      <c r="AJ7" s="65" t="e">
        <f t="shared" si="15"/>
        <v>#REF!</v>
      </c>
      <c r="AK7" s="65" t="e">
        <f>#REF!</f>
        <v>#REF!</v>
      </c>
      <c r="AL7" s="65" t="e">
        <f t="shared" si="16"/>
        <v>#REF!</v>
      </c>
      <c r="AM7" s="65" t="e">
        <f>#REF!</f>
        <v>#REF!</v>
      </c>
      <c r="AN7" s="65" t="e">
        <f t="shared" si="17"/>
        <v>#REF!</v>
      </c>
      <c r="AO7" s="65" t="e">
        <f>#REF!</f>
        <v>#REF!</v>
      </c>
      <c r="AP7" s="65" t="e">
        <f t="shared" si="18"/>
        <v>#REF!</v>
      </c>
      <c r="AQ7" s="1" t="e">
        <f t="shared" si="19"/>
        <v>#REF!</v>
      </c>
      <c r="AR7" s="3" t="e">
        <f t="shared" si="20"/>
        <v>#REF!</v>
      </c>
    </row>
    <row r="8" spans="1:44">
      <c r="A8" s="1">
        <f>список!A6</f>
        <v>5</v>
      </c>
      <c r="B8" s="65"/>
      <c r="C8" s="65"/>
      <c r="D8" s="66"/>
      <c r="E8" s="67" t="e">
        <f>#REF!</f>
        <v>#REF!</v>
      </c>
      <c r="F8" s="67" t="e">
        <f t="shared" si="0"/>
        <v>#REF!</v>
      </c>
      <c r="G8" s="67" t="e">
        <f>#REF!</f>
        <v>#REF!</v>
      </c>
      <c r="H8" s="67" t="e">
        <f t="shared" si="1"/>
        <v>#REF!</v>
      </c>
      <c r="I8" s="67" t="e">
        <f>#REF!</f>
        <v>#REF!</v>
      </c>
      <c r="J8" s="67" t="e">
        <f t="shared" si="2"/>
        <v>#REF!</v>
      </c>
      <c r="K8" s="65" t="e">
        <f>#REF!</f>
        <v>#REF!</v>
      </c>
      <c r="L8" s="65" t="e">
        <f t="shared" si="3"/>
        <v>#REF!</v>
      </c>
      <c r="M8" s="65" t="e">
        <f>#REF!</f>
        <v>#REF!</v>
      </c>
      <c r="N8" s="65" t="e">
        <f t="shared" si="4"/>
        <v>#REF!</v>
      </c>
      <c r="O8" s="65" t="e">
        <f>#REF!</f>
        <v>#REF!</v>
      </c>
      <c r="P8" s="65" t="e">
        <f t="shared" si="5"/>
        <v>#REF!</v>
      </c>
      <c r="Q8" s="65" t="e">
        <f>#REF!</f>
        <v>#REF!</v>
      </c>
      <c r="R8" s="65" t="e">
        <f t="shared" si="6"/>
        <v>#REF!</v>
      </c>
      <c r="S8" s="65" t="e">
        <f>#REF!</f>
        <v>#REF!</v>
      </c>
      <c r="T8" s="65" t="e">
        <f t="shared" si="7"/>
        <v>#REF!</v>
      </c>
      <c r="U8" s="65" t="e">
        <f>#REF!</f>
        <v>#REF!</v>
      </c>
      <c r="V8" s="65" t="e">
        <f t="shared" si="8"/>
        <v>#REF!</v>
      </c>
      <c r="W8" s="65" t="e">
        <f>#REF!</f>
        <v>#REF!</v>
      </c>
      <c r="X8" s="65" t="e">
        <f t="shared" si="9"/>
        <v>#REF!</v>
      </c>
      <c r="Y8" s="65" t="e">
        <f>#REF!</f>
        <v>#REF!</v>
      </c>
      <c r="Z8" s="65" t="e">
        <f t="shared" si="10"/>
        <v>#REF!</v>
      </c>
      <c r="AA8" s="65" t="e">
        <f>#REF!</f>
        <v>#REF!</v>
      </c>
      <c r="AB8" s="65" t="e">
        <f t="shared" si="11"/>
        <v>#REF!</v>
      </c>
      <c r="AC8" s="65" t="e">
        <f>#REF!</f>
        <v>#REF!</v>
      </c>
      <c r="AD8" s="65" t="e">
        <f t="shared" si="12"/>
        <v>#REF!</v>
      </c>
      <c r="AE8" s="65" t="e">
        <f>#REF!</f>
        <v>#REF!</v>
      </c>
      <c r="AF8" s="65" t="e">
        <f t="shared" si="13"/>
        <v>#REF!</v>
      </c>
      <c r="AG8" s="65" t="e">
        <f>#REF!</f>
        <v>#REF!</v>
      </c>
      <c r="AH8" s="65" t="e">
        <f t="shared" si="14"/>
        <v>#REF!</v>
      </c>
      <c r="AI8" s="65" t="e">
        <f>#REF!</f>
        <v>#REF!</v>
      </c>
      <c r="AJ8" s="65" t="e">
        <f t="shared" si="15"/>
        <v>#REF!</v>
      </c>
      <c r="AK8" s="65" t="e">
        <f>#REF!</f>
        <v>#REF!</v>
      </c>
      <c r="AL8" s="65" t="e">
        <f t="shared" si="16"/>
        <v>#REF!</v>
      </c>
      <c r="AM8" s="65" t="e">
        <f>#REF!</f>
        <v>#REF!</v>
      </c>
      <c r="AN8" s="65" t="e">
        <f t="shared" si="17"/>
        <v>#REF!</v>
      </c>
      <c r="AO8" s="65" t="e">
        <f>#REF!</f>
        <v>#REF!</v>
      </c>
      <c r="AP8" s="65" t="e">
        <f t="shared" si="18"/>
        <v>#REF!</v>
      </c>
      <c r="AQ8" s="1" t="e">
        <f t="shared" si="19"/>
        <v>#REF!</v>
      </c>
      <c r="AR8" s="3" t="e">
        <f t="shared" si="20"/>
        <v>#REF!</v>
      </c>
    </row>
    <row r="9" spans="1:44">
      <c r="A9" s="1">
        <f>список!A7</f>
        <v>6</v>
      </c>
      <c r="B9" s="65"/>
      <c r="C9" s="65"/>
      <c r="D9" s="66"/>
      <c r="E9" s="67" t="e">
        <f>#REF!</f>
        <v>#REF!</v>
      </c>
      <c r="F9" s="67" t="e">
        <f t="shared" si="0"/>
        <v>#REF!</v>
      </c>
      <c r="G9" s="67" t="e">
        <f>#REF!</f>
        <v>#REF!</v>
      </c>
      <c r="H9" s="67" t="e">
        <f t="shared" si="1"/>
        <v>#REF!</v>
      </c>
      <c r="I9" s="67" t="e">
        <f>#REF!</f>
        <v>#REF!</v>
      </c>
      <c r="J9" s="67" t="e">
        <f t="shared" si="2"/>
        <v>#REF!</v>
      </c>
      <c r="K9" s="65" t="e">
        <f>#REF!</f>
        <v>#REF!</v>
      </c>
      <c r="L9" s="65" t="e">
        <f t="shared" si="3"/>
        <v>#REF!</v>
      </c>
      <c r="M9" s="65" t="e">
        <f>#REF!</f>
        <v>#REF!</v>
      </c>
      <c r="N9" s="65" t="e">
        <f t="shared" si="4"/>
        <v>#REF!</v>
      </c>
      <c r="O9" s="65" t="e">
        <f>#REF!</f>
        <v>#REF!</v>
      </c>
      <c r="P9" s="65" t="e">
        <f t="shared" si="5"/>
        <v>#REF!</v>
      </c>
      <c r="Q9" s="65" t="e">
        <f>#REF!</f>
        <v>#REF!</v>
      </c>
      <c r="R9" s="65" t="e">
        <f t="shared" si="6"/>
        <v>#REF!</v>
      </c>
      <c r="S9" s="65" t="e">
        <f>#REF!</f>
        <v>#REF!</v>
      </c>
      <c r="T9" s="65" t="e">
        <f t="shared" si="7"/>
        <v>#REF!</v>
      </c>
      <c r="U9" s="65" t="e">
        <f>#REF!</f>
        <v>#REF!</v>
      </c>
      <c r="V9" s="65" t="e">
        <f t="shared" si="8"/>
        <v>#REF!</v>
      </c>
      <c r="W9" s="65" t="e">
        <f>#REF!</f>
        <v>#REF!</v>
      </c>
      <c r="X9" s="65" t="e">
        <f t="shared" si="9"/>
        <v>#REF!</v>
      </c>
      <c r="Y9" s="65" t="e">
        <f>#REF!</f>
        <v>#REF!</v>
      </c>
      <c r="Z9" s="65" t="e">
        <f t="shared" si="10"/>
        <v>#REF!</v>
      </c>
      <c r="AA9" s="65" t="e">
        <f>#REF!</f>
        <v>#REF!</v>
      </c>
      <c r="AB9" s="65" t="e">
        <f t="shared" si="11"/>
        <v>#REF!</v>
      </c>
      <c r="AC9" s="65" t="e">
        <f>#REF!</f>
        <v>#REF!</v>
      </c>
      <c r="AD9" s="65" t="e">
        <f t="shared" si="12"/>
        <v>#REF!</v>
      </c>
      <c r="AE9" s="65" t="e">
        <f>#REF!</f>
        <v>#REF!</v>
      </c>
      <c r="AF9" s="65" t="e">
        <f t="shared" si="13"/>
        <v>#REF!</v>
      </c>
      <c r="AG9" s="65" t="e">
        <f>#REF!</f>
        <v>#REF!</v>
      </c>
      <c r="AH9" s="65" t="e">
        <f t="shared" si="14"/>
        <v>#REF!</v>
      </c>
      <c r="AI9" s="65" t="e">
        <f>#REF!</f>
        <v>#REF!</v>
      </c>
      <c r="AJ9" s="65" t="e">
        <f t="shared" si="15"/>
        <v>#REF!</v>
      </c>
      <c r="AK9" s="65" t="e">
        <f>#REF!</f>
        <v>#REF!</v>
      </c>
      <c r="AL9" s="65" t="e">
        <f t="shared" si="16"/>
        <v>#REF!</v>
      </c>
      <c r="AM9" s="65" t="e">
        <f>#REF!</f>
        <v>#REF!</v>
      </c>
      <c r="AN9" s="65" t="e">
        <f t="shared" si="17"/>
        <v>#REF!</v>
      </c>
      <c r="AO9" s="65" t="e">
        <f>#REF!</f>
        <v>#REF!</v>
      </c>
      <c r="AP9" s="65" t="e">
        <f t="shared" si="18"/>
        <v>#REF!</v>
      </c>
      <c r="AQ9" s="1" t="e">
        <f t="shared" si="19"/>
        <v>#REF!</v>
      </c>
      <c r="AR9" s="3" t="e">
        <f t="shared" si="20"/>
        <v>#REF!</v>
      </c>
    </row>
    <row r="10" spans="1:44">
      <c r="A10" s="1">
        <f>список!A8</f>
        <v>7</v>
      </c>
      <c r="B10" s="65"/>
      <c r="C10" s="65"/>
      <c r="D10" s="66"/>
      <c r="E10" s="67" t="e">
        <f>#REF!</f>
        <v>#REF!</v>
      </c>
      <c r="F10" s="67" t="e">
        <f t="shared" si="0"/>
        <v>#REF!</v>
      </c>
      <c r="G10" s="67" t="e">
        <f>#REF!</f>
        <v>#REF!</v>
      </c>
      <c r="H10" s="67" t="e">
        <f t="shared" si="1"/>
        <v>#REF!</v>
      </c>
      <c r="I10" s="67" t="e">
        <f>#REF!</f>
        <v>#REF!</v>
      </c>
      <c r="J10" s="67" t="e">
        <f t="shared" si="2"/>
        <v>#REF!</v>
      </c>
      <c r="K10" s="65" t="e">
        <f>#REF!</f>
        <v>#REF!</v>
      </c>
      <c r="L10" s="65" t="e">
        <f t="shared" si="3"/>
        <v>#REF!</v>
      </c>
      <c r="M10" s="65" t="e">
        <f>#REF!</f>
        <v>#REF!</v>
      </c>
      <c r="N10" s="65" t="e">
        <f t="shared" si="4"/>
        <v>#REF!</v>
      </c>
      <c r="O10" s="65" t="e">
        <f>#REF!</f>
        <v>#REF!</v>
      </c>
      <c r="P10" s="65" t="e">
        <f t="shared" si="5"/>
        <v>#REF!</v>
      </c>
      <c r="Q10" s="65" t="e">
        <f>#REF!</f>
        <v>#REF!</v>
      </c>
      <c r="R10" s="65" t="e">
        <f t="shared" si="6"/>
        <v>#REF!</v>
      </c>
      <c r="S10" s="65" t="e">
        <f>#REF!</f>
        <v>#REF!</v>
      </c>
      <c r="T10" s="65" t="e">
        <f t="shared" si="7"/>
        <v>#REF!</v>
      </c>
      <c r="U10" s="65" t="e">
        <f>#REF!</f>
        <v>#REF!</v>
      </c>
      <c r="V10" s="65" t="e">
        <f t="shared" si="8"/>
        <v>#REF!</v>
      </c>
      <c r="W10" s="65" t="e">
        <f>#REF!</f>
        <v>#REF!</v>
      </c>
      <c r="X10" s="65" t="e">
        <f t="shared" si="9"/>
        <v>#REF!</v>
      </c>
      <c r="Y10" s="65" t="e">
        <f>#REF!</f>
        <v>#REF!</v>
      </c>
      <c r="Z10" s="65" t="e">
        <f t="shared" si="10"/>
        <v>#REF!</v>
      </c>
      <c r="AA10" s="65" t="e">
        <f>#REF!</f>
        <v>#REF!</v>
      </c>
      <c r="AB10" s="65" t="e">
        <f t="shared" si="11"/>
        <v>#REF!</v>
      </c>
      <c r="AC10" s="65" t="e">
        <f>#REF!</f>
        <v>#REF!</v>
      </c>
      <c r="AD10" s="65" t="e">
        <f t="shared" si="12"/>
        <v>#REF!</v>
      </c>
      <c r="AE10" s="65" t="e">
        <f>#REF!</f>
        <v>#REF!</v>
      </c>
      <c r="AF10" s="65" t="e">
        <f t="shared" si="13"/>
        <v>#REF!</v>
      </c>
      <c r="AG10" s="65" t="e">
        <f>#REF!</f>
        <v>#REF!</v>
      </c>
      <c r="AH10" s="65" t="e">
        <f t="shared" si="14"/>
        <v>#REF!</v>
      </c>
      <c r="AI10" s="65" t="e">
        <f>#REF!</f>
        <v>#REF!</v>
      </c>
      <c r="AJ10" s="65" t="e">
        <f t="shared" si="15"/>
        <v>#REF!</v>
      </c>
      <c r="AK10" s="65" t="e">
        <f>#REF!</f>
        <v>#REF!</v>
      </c>
      <c r="AL10" s="65" t="e">
        <f t="shared" si="16"/>
        <v>#REF!</v>
      </c>
      <c r="AM10" s="65" t="e">
        <f>#REF!</f>
        <v>#REF!</v>
      </c>
      <c r="AN10" s="65" t="e">
        <f t="shared" si="17"/>
        <v>#REF!</v>
      </c>
      <c r="AO10" s="65" t="e">
        <f>#REF!</f>
        <v>#REF!</v>
      </c>
      <c r="AP10" s="65" t="e">
        <f t="shared" si="18"/>
        <v>#REF!</v>
      </c>
      <c r="AQ10" s="1" t="e">
        <f t="shared" si="19"/>
        <v>#REF!</v>
      </c>
      <c r="AR10" s="3" t="e">
        <f t="shared" si="20"/>
        <v>#REF!</v>
      </c>
    </row>
    <row r="11" spans="1:44">
      <c r="A11" s="1">
        <f>список!A9</f>
        <v>8</v>
      </c>
      <c r="B11" s="65"/>
      <c r="C11" s="65"/>
      <c r="D11" s="66"/>
      <c r="E11" s="67" t="e">
        <f>#REF!</f>
        <v>#REF!</v>
      </c>
      <c r="F11" s="67" t="e">
        <f t="shared" si="0"/>
        <v>#REF!</v>
      </c>
      <c r="G11" s="67" t="e">
        <f>#REF!</f>
        <v>#REF!</v>
      </c>
      <c r="H11" s="67" t="e">
        <f t="shared" si="1"/>
        <v>#REF!</v>
      </c>
      <c r="I11" s="67" t="e">
        <f>#REF!</f>
        <v>#REF!</v>
      </c>
      <c r="J11" s="67" t="e">
        <f t="shared" si="2"/>
        <v>#REF!</v>
      </c>
      <c r="K11" s="65" t="e">
        <f>#REF!</f>
        <v>#REF!</v>
      </c>
      <c r="L11" s="65" t="e">
        <f t="shared" si="3"/>
        <v>#REF!</v>
      </c>
      <c r="M11" s="65" t="e">
        <f>#REF!</f>
        <v>#REF!</v>
      </c>
      <c r="N11" s="65" t="e">
        <f t="shared" si="4"/>
        <v>#REF!</v>
      </c>
      <c r="O11" s="65" t="e">
        <f>#REF!</f>
        <v>#REF!</v>
      </c>
      <c r="P11" s="65" t="e">
        <f t="shared" si="5"/>
        <v>#REF!</v>
      </c>
      <c r="Q11" s="65" t="e">
        <f>#REF!</f>
        <v>#REF!</v>
      </c>
      <c r="R11" s="65" t="e">
        <f t="shared" si="6"/>
        <v>#REF!</v>
      </c>
      <c r="S11" s="65" t="e">
        <f>#REF!</f>
        <v>#REF!</v>
      </c>
      <c r="T11" s="65" t="e">
        <f t="shared" si="7"/>
        <v>#REF!</v>
      </c>
      <c r="U11" s="65" t="e">
        <f>#REF!</f>
        <v>#REF!</v>
      </c>
      <c r="V11" s="65" t="e">
        <f t="shared" si="8"/>
        <v>#REF!</v>
      </c>
      <c r="W11" s="65" t="e">
        <f>#REF!</f>
        <v>#REF!</v>
      </c>
      <c r="X11" s="65" t="e">
        <f t="shared" si="9"/>
        <v>#REF!</v>
      </c>
      <c r="Y11" s="65" t="e">
        <f>#REF!</f>
        <v>#REF!</v>
      </c>
      <c r="Z11" s="65" t="e">
        <f t="shared" si="10"/>
        <v>#REF!</v>
      </c>
      <c r="AA11" s="65" t="e">
        <f>#REF!</f>
        <v>#REF!</v>
      </c>
      <c r="AB11" s="65" t="e">
        <f t="shared" si="11"/>
        <v>#REF!</v>
      </c>
      <c r="AC11" s="65" t="e">
        <f>#REF!</f>
        <v>#REF!</v>
      </c>
      <c r="AD11" s="65" t="e">
        <f t="shared" si="12"/>
        <v>#REF!</v>
      </c>
      <c r="AE11" s="65" t="e">
        <f>#REF!</f>
        <v>#REF!</v>
      </c>
      <c r="AF11" s="65" t="e">
        <f t="shared" si="13"/>
        <v>#REF!</v>
      </c>
      <c r="AG11" s="65" t="e">
        <f>#REF!</f>
        <v>#REF!</v>
      </c>
      <c r="AH11" s="65" t="e">
        <f t="shared" si="14"/>
        <v>#REF!</v>
      </c>
      <c r="AI11" s="65" t="e">
        <f>#REF!</f>
        <v>#REF!</v>
      </c>
      <c r="AJ11" s="65" t="e">
        <f t="shared" si="15"/>
        <v>#REF!</v>
      </c>
      <c r="AK11" s="65" t="e">
        <f>#REF!</f>
        <v>#REF!</v>
      </c>
      <c r="AL11" s="65" t="e">
        <f t="shared" si="16"/>
        <v>#REF!</v>
      </c>
      <c r="AM11" s="65" t="e">
        <f>#REF!</f>
        <v>#REF!</v>
      </c>
      <c r="AN11" s="65" t="e">
        <f t="shared" si="17"/>
        <v>#REF!</v>
      </c>
      <c r="AO11" s="65" t="e">
        <f>#REF!</f>
        <v>#REF!</v>
      </c>
      <c r="AP11" s="65" t="e">
        <f t="shared" si="18"/>
        <v>#REF!</v>
      </c>
      <c r="AQ11" s="1" t="e">
        <f t="shared" si="19"/>
        <v>#REF!</v>
      </c>
      <c r="AR11" s="3" t="e">
        <f t="shared" si="20"/>
        <v>#REF!</v>
      </c>
    </row>
    <row r="12" spans="1:44">
      <c r="A12" s="1">
        <f>список!A10</f>
        <v>9</v>
      </c>
      <c r="B12" s="65"/>
      <c r="C12" s="65"/>
      <c r="D12" s="66"/>
      <c r="E12" s="67" t="e">
        <f>#REF!</f>
        <v>#REF!</v>
      </c>
      <c r="F12" s="67" t="e">
        <f t="shared" si="0"/>
        <v>#REF!</v>
      </c>
      <c r="G12" s="67" t="e">
        <f>#REF!</f>
        <v>#REF!</v>
      </c>
      <c r="H12" s="67" t="e">
        <f t="shared" si="1"/>
        <v>#REF!</v>
      </c>
      <c r="I12" s="67" t="e">
        <f>#REF!</f>
        <v>#REF!</v>
      </c>
      <c r="J12" s="67" t="e">
        <f t="shared" si="2"/>
        <v>#REF!</v>
      </c>
      <c r="K12" s="65" t="e">
        <f>#REF!</f>
        <v>#REF!</v>
      </c>
      <c r="L12" s="65" t="e">
        <f t="shared" si="3"/>
        <v>#REF!</v>
      </c>
      <c r="M12" s="65" t="e">
        <f>#REF!</f>
        <v>#REF!</v>
      </c>
      <c r="N12" s="65" t="e">
        <f t="shared" si="4"/>
        <v>#REF!</v>
      </c>
      <c r="O12" s="65" t="e">
        <f>#REF!</f>
        <v>#REF!</v>
      </c>
      <c r="P12" s="65" t="e">
        <f t="shared" si="5"/>
        <v>#REF!</v>
      </c>
      <c r="Q12" s="65" t="e">
        <f>#REF!</f>
        <v>#REF!</v>
      </c>
      <c r="R12" s="65" t="e">
        <f t="shared" si="6"/>
        <v>#REF!</v>
      </c>
      <c r="S12" s="65" t="e">
        <f>#REF!</f>
        <v>#REF!</v>
      </c>
      <c r="T12" s="65" t="e">
        <f t="shared" si="7"/>
        <v>#REF!</v>
      </c>
      <c r="U12" s="65" t="e">
        <f>#REF!</f>
        <v>#REF!</v>
      </c>
      <c r="V12" s="65" t="e">
        <f t="shared" si="8"/>
        <v>#REF!</v>
      </c>
      <c r="W12" s="65" t="e">
        <f>#REF!</f>
        <v>#REF!</v>
      </c>
      <c r="X12" s="65" t="e">
        <f t="shared" si="9"/>
        <v>#REF!</v>
      </c>
      <c r="Y12" s="65" t="e">
        <f>#REF!</f>
        <v>#REF!</v>
      </c>
      <c r="Z12" s="65" t="e">
        <f t="shared" si="10"/>
        <v>#REF!</v>
      </c>
      <c r="AA12" s="65" t="e">
        <f>#REF!</f>
        <v>#REF!</v>
      </c>
      <c r="AB12" s="65" t="e">
        <f t="shared" si="11"/>
        <v>#REF!</v>
      </c>
      <c r="AC12" s="65" t="e">
        <f>#REF!</f>
        <v>#REF!</v>
      </c>
      <c r="AD12" s="65" t="e">
        <f t="shared" si="12"/>
        <v>#REF!</v>
      </c>
      <c r="AE12" s="65" t="e">
        <f>#REF!</f>
        <v>#REF!</v>
      </c>
      <c r="AF12" s="65" t="e">
        <f t="shared" si="13"/>
        <v>#REF!</v>
      </c>
      <c r="AG12" s="65" t="e">
        <f>#REF!</f>
        <v>#REF!</v>
      </c>
      <c r="AH12" s="65" t="e">
        <f t="shared" si="14"/>
        <v>#REF!</v>
      </c>
      <c r="AI12" s="65" t="e">
        <f>#REF!</f>
        <v>#REF!</v>
      </c>
      <c r="AJ12" s="65" t="e">
        <f t="shared" si="15"/>
        <v>#REF!</v>
      </c>
      <c r="AK12" s="65" t="e">
        <f>#REF!</f>
        <v>#REF!</v>
      </c>
      <c r="AL12" s="65" t="e">
        <f t="shared" si="16"/>
        <v>#REF!</v>
      </c>
      <c r="AM12" s="65" t="e">
        <f>#REF!</f>
        <v>#REF!</v>
      </c>
      <c r="AN12" s="65" t="e">
        <f t="shared" si="17"/>
        <v>#REF!</v>
      </c>
      <c r="AO12" s="65" t="e">
        <f>#REF!</f>
        <v>#REF!</v>
      </c>
      <c r="AP12" s="65" t="e">
        <f t="shared" si="18"/>
        <v>#REF!</v>
      </c>
      <c r="AQ12" s="1" t="e">
        <f t="shared" si="19"/>
        <v>#REF!</v>
      </c>
      <c r="AR12" s="3" t="e">
        <f t="shared" si="20"/>
        <v>#REF!</v>
      </c>
    </row>
    <row r="13" spans="1:44">
      <c r="A13" s="1">
        <f>список!A11</f>
        <v>10</v>
      </c>
      <c r="B13" s="65"/>
      <c r="C13" s="65"/>
      <c r="D13" s="66"/>
      <c r="E13" s="67" t="e">
        <f>#REF!</f>
        <v>#REF!</v>
      </c>
      <c r="F13" s="67" t="e">
        <f t="shared" si="0"/>
        <v>#REF!</v>
      </c>
      <c r="G13" s="67" t="e">
        <f>#REF!</f>
        <v>#REF!</v>
      </c>
      <c r="H13" s="67" t="e">
        <f t="shared" si="1"/>
        <v>#REF!</v>
      </c>
      <c r="I13" s="67" t="e">
        <f>#REF!</f>
        <v>#REF!</v>
      </c>
      <c r="J13" s="67" t="e">
        <f t="shared" si="2"/>
        <v>#REF!</v>
      </c>
      <c r="K13" s="65" t="e">
        <f>#REF!</f>
        <v>#REF!</v>
      </c>
      <c r="L13" s="65" t="e">
        <f t="shared" si="3"/>
        <v>#REF!</v>
      </c>
      <c r="M13" s="65" t="e">
        <f>#REF!</f>
        <v>#REF!</v>
      </c>
      <c r="N13" s="65" t="e">
        <f t="shared" si="4"/>
        <v>#REF!</v>
      </c>
      <c r="O13" s="65" t="e">
        <f>#REF!</f>
        <v>#REF!</v>
      </c>
      <c r="P13" s="65" t="e">
        <f t="shared" si="5"/>
        <v>#REF!</v>
      </c>
      <c r="Q13" s="65" t="e">
        <f>#REF!</f>
        <v>#REF!</v>
      </c>
      <c r="R13" s="65" t="e">
        <f t="shared" si="6"/>
        <v>#REF!</v>
      </c>
      <c r="S13" s="65" t="e">
        <f>#REF!</f>
        <v>#REF!</v>
      </c>
      <c r="T13" s="65" t="e">
        <f t="shared" si="7"/>
        <v>#REF!</v>
      </c>
      <c r="U13" s="65" t="e">
        <f>#REF!</f>
        <v>#REF!</v>
      </c>
      <c r="V13" s="65" t="e">
        <f t="shared" si="8"/>
        <v>#REF!</v>
      </c>
      <c r="W13" s="65" t="e">
        <f>#REF!</f>
        <v>#REF!</v>
      </c>
      <c r="X13" s="65" t="e">
        <f t="shared" si="9"/>
        <v>#REF!</v>
      </c>
      <c r="Y13" s="65" t="e">
        <f>#REF!</f>
        <v>#REF!</v>
      </c>
      <c r="Z13" s="65" t="e">
        <f t="shared" si="10"/>
        <v>#REF!</v>
      </c>
      <c r="AA13" s="65" t="e">
        <f>#REF!</f>
        <v>#REF!</v>
      </c>
      <c r="AB13" s="65" t="e">
        <f t="shared" si="11"/>
        <v>#REF!</v>
      </c>
      <c r="AC13" s="65" t="e">
        <f>#REF!</f>
        <v>#REF!</v>
      </c>
      <c r="AD13" s="65" t="e">
        <f t="shared" si="12"/>
        <v>#REF!</v>
      </c>
      <c r="AE13" s="65" t="e">
        <f>#REF!</f>
        <v>#REF!</v>
      </c>
      <c r="AF13" s="65" t="e">
        <f t="shared" si="13"/>
        <v>#REF!</v>
      </c>
      <c r="AG13" s="65" t="e">
        <f>#REF!</f>
        <v>#REF!</v>
      </c>
      <c r="AH13" s="65" t="e">
        <f t="shared" si="14"/>
        <v>#REF!</v>
      </c>
      <c r="AI13" s="65" t="e">
        <f>#REF!</f>
        <v>#REF!</v>
      </c>
      <c r="AJ13" s="65" t="e">
        <f t="shared" si="15"/>
        <v>#REF!</v>
      </c>
      <c r="AK13" s="65" t="e">
        <f>#REF!</f>
        <v>#REF!</v>
      </c>
      <c r="AL13" s="65" t="e">
        <f t="shared" si="16"/>
        <v>#REF!</v>
      </c>
      <c r="AM13" s="65" t="e">
        <f>#REF!</f>
        <v>#REF!</v>
      </c>
      <c r="AN13" s="65" t="e">
        <f t="shared" si="17"/>
        <v>#REF!</v>
      </c>
      <c r="AO13" s="65" t="e">
        <f>#REF!</f>
        <v>#REF!</v>
      </c>
      <c r="AP13" s="65" t="e">
        <f t="shared" si="18"/>
        <v>#REF!</v>
      </c>
      <c r="AQ13" s="1" t="e">
        <f t="shared" si="19"/>
        <v>#REF!</v>
      </c>
      <c r="AR13" s="3" t="e">
        <f t="shared" si="20"/>
        <v>#REF!</v>
      </c>
    </row>
    <row r="14" spans="1:44">
      <c r="A14" s="1">
        <f>список!A12</f>
        <v>11</v>
      </c>
      <c r="B14" s="65"/>
      <c r="C14" s="65"/>
      <c r="D14" s="66"/>
      <c r="E14" s="67" t="e">
        <f>#REF!</f>
        <v>#REF!</v>
      </c>
      <c r="F14" s="67" t="e">
        <f t="shared" si="0"/>
        <v>#REF!</v>
      </c>
      <c r="G14" s="67" t="e">
        <f>#REF!</f>
        <v>#REF!</v>
      </c>
      <c r="H14" s="67" t="e">
        <f t="shared" si="1"/>
        <v>#REF!</v>
      </c>
      <c r="I14" s="67" t="e">
        <f>#REF!</f>
        <v>#REF!</v>
      </c>
      <c r="J14" s="67" t="e">
        <f t="shared" si="2"/>
        <v>#REF!</v>
      </c>
      <c r="K14" s="65" t="e">
        <f>#REF!</f>
        <v>#REF!</v>
      </c>
      <c r="L14" s="65" t="e">
        <f t="shared" si="3"/>
        <v>#REF!</v>
      </c>
      <c r="M14" s="65" t="e">
        <f>#REF!</f>
        <v>#REF!</v>
      </c>
      <c r="N14" s="65" t="e">
        <f t="shared" si="4"/>
        <v>#REF!</v>
      </c>
      <c r="O14" s="65" t="e">
        <f>#REF!</f>
        <v>#REF!</v>
      </c>
      <c r="P14" s="65" t="e">
        <f t="shared" si="5"/>
        <v>#REF!</v>
      </c>
      <c r="Q14" s="65" t="e">
        <f>#REF!</f>
        <v>#REF!</v>
      </c>
      <c r="R14" s="65" t="e">
        <f t="shared" si="6"/>
        <v>#REF!</v>
      </c>
      <c r="S14" s="65" t="e">
        <f>#REF!</f>
        <v>#REF!</v>
      </c>
      <c r="T14" s="65" t="e">
        <f t="shared" si="7"/>
        <v>#REF!</v>
      </c>
      <c r="U14" s="65" t="e">
        <f>#REF!</f>
        <v>#REF!</v>
      </c>
      <c r="V14" s="65" t="e">
        <f t="shared" si="8"/>
        <v>#REF!</v>
      </c>
      <c r="W14" s="65" t="e">
        <f>#REF!</f>
        <v>#REF!</v>
      </c>
      <c r="X14" s="65" t="e">
        <f t="shared" si="9"/>
        <v>#REF!</v>
      </c>
      <c r="Y14" s="65" t="e">
        <f>#REF!</f>
        <v>#REF!</v>
      </c>
      <c r="Z14" s="65" t="e">
        <f t="shared" si="10"/>
        <v>#REF!</v>
      </c>
      <c r="AA14" s="65" t="e">
        <f>#REF!</f>
        <v>#REF!</v>
      </c>
      <c r="AB14" s="65" t="e">
        <f t="shared" si="11"/>
        <v>#REF!</v>
      </c>
      <c r="AC14" s="65" t="e">
        <f>#REF!</f>
        <v>#REF!</v>
      </c>
      <c r="AD14" s="65" t="e">
        <f t="shared" si="12"/>
        <v>#REF!</v>
      </c>
      <c r="AE14" s="65" t="e">
        <f>#REF!</f>
        <v>#REF!</v>
      </c>
      <c r="AF14" s="65" t="e">
        <f t="shared" si="13"/>
        <v>#REF!</v>
      </c>
      <c r="AG14" s="65" t="e">
        <f>#REF!</f>
        <v>#REF!</v>
      </c>
      <c r="AH14" s="65" t="e">
        <f t="shared" si="14"/>
        <v>#REF!</v>
      </c>
      <c r="AI14" s="65" t="e">
        <f>#REF!</f>
        <v>#REF!</v>
      </c>
      <c r="AJ14" s="65" t="e">
        <f t="shared" si="15"/>
        <v>#REF!</v>
      </c>
      <c r="AK14" s="65" t="e">
        <f>#REF!</f>
        <v>#REF!</v>
      </c>
      <c r="AL14" s="65" t="e">
        <f t="shared" si="16"/>
        <v>#REF!</v>
      </c>
      <c r="AM14" s="65" t="e">
        <f>#REF!</f>
        <v>#REF!</v>
      </c>
      <c r="AN14" s="65" t="e">
        <f t="shared" si="17"/>
        <v>#REF!</v>
      </c>
      <c r="AO14" s="65" t="e">
        <f>#REF!</f>
        <v>#REF!</v>
      </c>
      <c r="AP14" s="65" t="e">
        <f t="shared" si="18"/>
        <v>#REF!</v>
      </c>
      <c r="AQ14" s="1" t="e">
        <f t="shared" si="19"/>
        <v>#REF!</v>
      </c>
      <c r="AR14" s="3" t="e">
        <f t="shared" si="20"/>
        <v>#REF!</v>
      </c>
    </row>
    <row r="15" spans="1:44">
      <c r="A15" s="1">
        <f>список!A13</f>
        <v>12</v>
      </c>
      <c r="B15" s="65"/>
      <c r="C15" s="65"/>
      <c r="D15" s="66"/>
      <c r="E15" s="67" t="e">
        <f>#REF!</f>
        <v>#REF!</v>
      </c>
      <c r="F15" s="67" t="e">
        <f t="shared" si="0"/>
        <v>#REF!</v>
      </c>
      <c r="G15" s="67" t="e">
        <f>#REF!</f>
        <v>#REF!</v>
      </c>
      <c r="H15" s="67" t="e">
        <f t="shared" si="1"/>
        <v>#REF!</v>
      </c>
      <c r="I15" s="67" t="e">
        <f>#REF!</f>
        <v>#REF!</v>
      </c>
      <c r="J15" s="67" t="e">
        <f t="shared" si="2"/>
        <v>#REF!</v>
      </c>
      <c r="K15" s="65" t="e">
        <f>#REF!</f>
        <v>#REF!</v>
      </c>
      <c r="L15" s="65" t="e">
        <f t="shared" si="3"/>
        <v>#REF!</v>
      </c>
      <c r="M15" s="65" t="e">
        <f>#REF!</f>
        <v>#REF!</v>
      </c>
      <c r="N15" s="65" t="e">
        <f t="shared" si="4"/>
        <v>#REF!</v>
      </c>
      <c r="O15" s="65" t="e">
        <f>#REF!</f>
        <v>#REF!</v>
      </c>
      <c r="P15" s="65" t="e">
        <f t="shared" si="5"/>
        <v>#REF!</v>
      </c>
      <c r="Q15" s="65" t="e">
        <f>#REF!</f>
        <v>#REF!</v>
      </c>
      <c r="R15" s="65" t="e">
        <f t="shared" si="6"/>
        <v>#REF!</v>
      </c>
      <c r="S15" s="65" t="e">
        <f>#REF!</f>
        <v>#REF!</v>
      </c>
      <c r="T15" s="65" t="e">
        <f t="shared" si="7"/>
        <v>#REF!</v>
      </c>
      <c r="U15" s="65" t="e">
        <f>#REF!</f>
        <v>#REF!</v>
      </c>
      <c r="V15" s="65" t="e">
        <f t="shared" si="8"/>
        <v>#REF!</v>
      </c>
      <c r="W15" s="65" t="e">
        <f>#REF!</f>
        <v>#REF!</v>
      </c>
      <c r="X15" s="65" t="e">
        <f t="shared" si="9"/>
        <v>#REF!</v>
      </c>
      <c r="Y15" s="65" t="e">
        <f>#REF!</f>
        <v>#REF!</v>
      </c>
      <c r="Z15" s="65" t="e">
        <f t="shared" si="10"/>
        <v>#REF!</v>
      </c>
      <c r="AA15" s="65" t="e">
        <f>#REF!</f>
        <v>#REF!</v>
      </c>
      <c r="AB15" s="65" t="e">
        <f t="shared" si="11"/>
        <v>#REF!</v>
      </c>
      <c r="AC15" s="65" t="e">
        <f>#REF!</f>
        <v>#REF!</v>
      </c>
      <c r="AD15" s="65" t="e">
        <f t="shared" si="12"/>
        <v>#REF!</v>
      </c>
      <c r="AE15" s="65" t="e">
        <f>#REF!</f>
        <v>#REF!</v>
      </c>
      <c r="AF15" s="65" t="e">
        <f t="shared" si="13"/>
        <v>#REF!</v>
      </c>
      <c r="AG15" s="65" t="e">
        <f>#REF!</f>
        <v>#REF!</v>
      </c>
      <c r="AH15" s="65" t="e">
        <f t="shared" si="14"/>
        <v>#REF!</v>
      </c>
      <c r="AI15" s="65" t="e">
        <f>#REF!</f>
        <v>#REF!</v>
      </c>
      <c r="AJ15" s="65" t="e">
        <f t="shared" si="15"/>
        <v>#REF!</v>
      </c>
      <c r="AK15" s="65" t="e">
        <f>#REF!</f>
        <v>#REF!</v>
      </c>
      <c r="AL15" s="65" t="e">
        <f t="shared" si="16"/>
        <v>#REF!</v>
      </c>
      <c r="AM15" s="65" t="e">
        <f>#REF!</f>
        <v>#REF!</v>
      </c>
      <c r="AN15" s="65" t="e">
        <f t="shared" si="17"/>
        <v>#REF!</v>
      </c>
      <c r="AO15" s="65" t="e">
        <f>#REF!</f>
        <v>#REF!</v>
      </c>
      <c r="AP15" s="65" t="e">
        <f t="shared" si="18"/>
        <v>#REF!</v>
      </c>
      <c r="AQ15" s="1" t="e">
        <f t="shared" si="19"/>
        <v>#REF!</v>
      </c>
      <c r="AR15" s="3" t="e">
        <f t="shared" si="20"/>
        <v>#REF!</v>
      </c>
    </row>
    <row r="16" spans="1:44">
      <c r="A16" s="1">
        <f>список!A14</f>
        <v>13</v>
      </c>
      <c r="B16" s="65"/>
      <c r="C16" s="65"/>
      <c r="D16" s="66"/>
      <c r="E16" s="67" t="e">
        <f>#REF!</f>
        <v>#REF!</v>
      </c>
      <c r="F16" s="67" t="e">
        <f t="shared" si="0"/>
        <v>#REF!</v>
      </c>
      <c r="G16" s="67" t="e">
        <f>#REF!</f>
        <v>#REF!</v>
      </c>
      <c r="H16" s="67" t="e">
        <f t="shared" si="1"/>
        <v>#REF!</v>
      </c>
      <c r="I16" s="67" t="e">
        <f>#REF!</f>
        <v>#REF!</v>
      </c>
      <c r="J16" s="67" t="e">
        <f t="shared" si="2"/>
        <v>#REF!</v>
      </c>
      <c r="K16" s="65" t="e">
        <f>#REF!</f>
        <v>#REF!</v>
      </c>
      <c r="L16" s="65" t="e">
        <f t="shared" si="3"/>
        <v>#REF!</v>
      </c>
      <c r="M16" s="65" t="e">
        <f>#REF!</f>
        <v>#REF!</v>
      </c>
      <c r="N16" s="65" t="e">
        <f t="shared" si="4"/>
        <v>#REF!</v>
      </c>
      <c r="O16" s="65" t="e">
        <f>#REF!</f>
        <v>#REF!</v>
      </c>
      <c r="P16" s="65" t="e">
        <f t="shared" si="5"/>
        <v>#REF!</v>
      </c>
      <c r="Q16" s="65" t="e">
        <f>#REF!</f>
        <v>#REF!</v>
      </c>
      <c r="R16" s="65" t="e">
        <f t="shared" si="6"/>
        <v>#REF!</v>
      </c>
      <c r="S16" s="65" t="e">
        <f>#REF!</f>
        <v>#REF!</v>
      </c>
      <c r="T16" s="65" t="e">
        <f t="shared" si="7"/>
        <v>#REF!</v>
      </c>
      <c r="U16" s="65" t="e">
        <f>#REF!</f>
        <v>#REF!</v>
      </c>
      <c r="V16" s="65" t="e">
        <f t="shared" si="8"/>
        <v>#REF!</v>
      </c>
      <c r="W16" s="65" t="e">
        <f>#REF!</f>
        <v>#REF!</v>
      </c>
      <c r="X16" s="65" t="e">
        <f t="shared" si="9"/>
        <v>#REF!</v>
      </c>
      <c r="Y16" s="65" t="e">
        <f>#REF!</f>
        <v>#REF!</v>
      </c>
      <c r="Z16" s="65" t="e">
        <f t="shared" si="10"/>
        <v>#REF!</v>
      </c>
      <c r="AA16" s="65" t="e">
        <f>#REF!</f>
        <v>#REF!</v>
      </c>
      <c r="AB16" s="65" t="e">
        <f t="shared" si="11"/>
        <v>#REF!</v>
      </c>
      <c r="AC16" s="65" t="e">
        <f>#REF!</f>
        <v>#REF!</v>
      </c>
      <c r="AD16" s="65" t="e">
        <f t="shared" si="12"/>
        <v>#REF!</v>
      </c>
      <c r="AE16" s="65" t="e">
        <f>#REF!</f>
        <v>#REF!</v>
      </c>
      <c r="AF16" s="65" t="e">
        <f t="shared" si="13"/>
        <v>#REF!</v>
      </c>
      <c r="AG16" s="65" t="e">
        <f>#REF!</f>
        <v>#REF!</v>
      </c>
      <c r="AH16" s="65" t="e">
        <f t="shared" si="14"/>
        <v>#REF!</v>
      </c>
      <c r="AI16" s="65" t="e">
        <f>#REF!</f>
        <v>#REF!</v>
      </c>
      <c r="AJ16" s="65" t="e">
        <f t="shared" si="15"/>
        <v>#REF!</v>
      </c>
      <c r="AK16" s="65" t="e">
        <f>#REF!</f>
        <v>#REF!</v>
      </c>
      <c r="AL16" s="65" t="e">
        <f t="shared" si="16"/>
        <v>#REF!</v>
      </c>
      <c r="AM16" s="65" t="e">
        <f>#REF!</f>
        <v>#REF!</v>
      </c>
      <c r="AN16" s="65" t="e">
        <f t="shared" si="17"/>
        <v>#REF!</v>
      </c>
      <c r="AO16" s="65" t="e">
        <f>#REF!</f>
        <v>#REF!</v>
      </c>
      <c r="AP16" s="65" t="e">
        <f t="shared" si="18"/>
        <v>#REF!</v>
      </c>
      <c r="AQ16" s="1" t="e">
        <f t="shared" si="19"/>
        <v>#REF!</v>
      </c>
      <c r="AR16" s="3" t="e">
        <f t="shared" si="20"/>
        <v>#REF!</v>
      </c>
    </row>
    <row r="17" spans="1:44">
      <c r="A17" s="1">
        <f>список!A15</f>
        <v>14</v>
      </c>
      <c r="B17" s="65"/>
      <c r="C17" s="65"/>
      <c r="D17" s="66"/>
      <c r="E17" s="67" t="e">
        <f>#REF!</f>
        <v>#REF!</v>
      </c>
      <c r="F17" s="67" t="e">
        <f t="shared" si="0"/>
        <v>#REF!</v>
      </c>
      <c r="G17" s="67" t="e">
        <f>#REF!</f>
        <v>#REF!</v>
      </c>
      <c r="H17" s="67" t="e">
        <f t="shared" si="1"/>
        <v>#REF!</v>
      </c>
      <c r="I17" s="67" t="e">
        <f>#REF!</f>
        <v>#REF!</v>
      </c>
      <c r="J17" s="67" t="e">
        <f t="shared" si="2"/>
        <v>#REF!</v>
      </c>
      <c r="K17" s="65" t="e">
        <f>#REF!</f>
        <v>#REF!</v>
      </c>
      <c r="L17" s="65" t="e">
        <f t="shared" si="3"/>
        <v>#REF!</v>
      </c>
      <c r="M17" s="65" t="e">
        <f>#REF!</f>
        <v>#REF!</v>
      </c>
      <c r="N17" s="65" t="e">
        <f t="shared" si="4"/>
        <v>#REF!</v>
      </c>
      <c r="O17" s="65" t="e">
        <f>#REF!</f>
        <v>#REF!</v>
      </c>
      <c r="P17" s="65" t="e">
        <f t="shared" si="5"/>
        <v>#REF!</v>
      </c>
      <c r="Q17" s="65" t="e">
        <f>#REF!</f>
        <v>#REF!</v>
      </c>
      <c r="R17" s="65" t="e">
        <f t="shared" si="6"/>
        <v>#REF!</v>
      </c>
      <c r="S17" s="65" t="e">
        <f>#REF!</f>
        <v>#REF!</v>
      </c>
      <c r="T17" s="65" t="e">
        <f t="shared" si="7"/>
        <v>#REF!</v>
      </c>
      <c r="U17" s="65" t="e">
        <f>#REF!</f>
        <v>#REF!</v>
      </c>
      <c r="V17" s="65" t="e">
        <f t="shared" si="8"/>
        <v>#REF!</v>
      </c>
      <c r="W17" s="65" t="e">
        <f>#REF!</f>
        <v>#REF!</v>
      </c>
      <c r="X17" s="65" t="e">
        <f t="shared" si="9"/>
        <v>#REF!</v>
      </c>
      <c r="Y17" s="65" t="e">
        <f>#REF!</f>
        <v>#REF!</v>
      </c>
      <c r="Z17" s="65" t="e">
        <f t="shared" si="10"/>
        <v>#REF!</v>
      </c>
      <c r="AA17" s="65" t="e">
        <f>#REF!</f>
        <v>#REF!</v>
      </c>
      <c r="AB17" s="65" t="e">
        <f t="shared" si="11"/>
        <v>#REF!</v>
      </c>
      <c r="AC17" s="65" t="e">
        <f>#REF!</f>
        <v>#REF!</v>
      </c>
      <c r="AD17" s="65" t="e">
        <f t="shared" si="12"/>
        <v>#REF!</v>
      </c>
      <c r="AE17" s="65" t="e">
        <f>#REF!</f>
        <v>#REF!</v>
      </c>
      <c r="AF17" s="65" t="e">
        <f t="shared" si="13"/>
        <v>#REF!</v>
      </c>
      <c r="AG17" s="65" t="e">
        <f>#REF!</f>
        <v>#REF!</v>
      </c>
      <c r="AH17" s="65" t="e">
        <f t="shared" si="14"/>
        <v>#REF!</v>
      </c>
      <c r="AI17" s="65" t="e">
        <f>#REF!</f>
        <v>#REF!</v>
      </c>
      <c r="AJ17" s="65" t="e">
        <f t="shared" si="15"/>
        <v>#REF!</v>
      </c>
      <c r="AK17" s="65" t="e">
        <f>#REF!</f>
        <v>#REF!</v>
      </c>
      <c r="AL17" s="65" t="e">
        <f t="shared" si="16"/>
        <v>#REF!</v>
      </c>
      <c r="AM17" s="65" t="e">
        <f>#REF!</f>
        <v>#REF!</v>
      </c>
      <c r="AN17" s="65" t="e">
        <f t="shared" si="17"/>
        <v>#REF!</v>
      </c>
      <c r="AO17" s="65" t="e">
        <f>#REF!</f>
        <v>#REF!</v>
      </c>
      <c r="AP17" s="65" t="e">
        <f t="shared" si="18"/>
        <v>#REF!</v>
      </c>
      <c r="AQ17" s="1" t="e">
        <f t="shared" si="19"/>
        <v>#REF!</v>
      </c>
      <c r="AR17" s="3" t="e">
        <f t="shared" si="20"/>
        <v>#REF!</v>
      </c>
    </row>
    <row r="18" spans="1:44">
      <c r="A18" s="1">
        <f>список!A16</f>
        <v>15</v>
      </c>
      <c r="B18" s="65"/>
      <c r="C18" s="65"/>
      <c r="D18" s="66"/>
      <c r="E18" s="67" t="e">
        <f>#REF!</f>
        <v>#REF!</v>
      </c>
      <c r="F18" s="67" t="e">
        <f t="shared" si="0"/>
        <v>#REF!</v>
      </c>
      <c r="G18" s="67" t="e">
        <f>#REF!</f>
        <v>#REF!</v>
      </c>
      <c r="H18" s="67" t="e">
        <f t="shared" si="1"/>
        <v>#REF!</v>
      </c>
      <c r="I18" s="67" t="e">
        <f>#REF!</f>
        <v>#REF!</v>
      </c>
      <c r="J18" s="67" t="e">
        <f t="shared" si="2"/>
        <v>#REF!</v>
      </c>
      <c r="K18" s="65" t="e">
        <f>#REF!</f>
        <v>#REF!</v>
      </c>
      <c r="L18" s="65" t="e">
        <f t="shared" si="3"/>
        <v>#REF!</v>
      </c>
      <c r="M18" s="65" t="e">
        <f>#REF!</f>
        <v>#REF!</v>
      </c>
      <c r="N18" s="65" t="e">
        <f t="shared" si="4"/>
        <v>#REF!</v>
      </c>
      <c r="O18" s="65" t="e">
        <f>#REF!</f>
        <v>#REF!</v>
      </c>
      <c r="P18" s="65" t="e">
        <f t="shared" si="5"/>
        <v>#REF!</v>
      </c>
      <c r="Q18" s="65" t="e">
        <f>#REF!</f>
        <v>#REF!</v>
      </c>
      <c r="R18" s="65" t="e">
        <f t="shared" si="6"/>
        <v>#REF!</v>
      </c>
      <c r="S18" s="65" t="e">
        <f>#REF!</f>
        <v>#REF!</v>
      </c>
      <c r="T18" s="65" t="e">
        <f t="shared" si="7"/>
        <v>#REF!</v>
      </c>
      <c r="U18" s="65" t="e">
        <f>#REF!</f>
        <v>#REF!</v>
      </c>
      <c r="V18" s="65" t="e">
        <f t="shared" si="8"/>
        <v>#REF!</v>
      </c>
      <c r="W18" s="65" t="e">
        <f>#REF!</f>
        <v>#REF!</v>
      </c>
      <c r="X18" s="65" t="e">
        <f t="shared" si="9"/>
        <v>#REF!</v>
      </c>
      <c r="Y18" s="65" t="e">
        <f>#REF!</f>
        <v>#REF!</v>
      </c>
      <c r="Z18" s="65" t="e">
        <f t="shared" si="10"/>
        <v>#REF!</v>
      </c>
      <c r="AA18" s="65" t="e">
        <f>#REF!</f>
        <v>#REF!</v>
      </c>
      <c r="AB18" s="65" t="e">
        <f t="shared" si="11"/>
        <v>#REF!</v>
      </c>
      <c r="AC18" s="65" t="e">
        <f>#REF!</f>
        <v>#REF!</v>
      </c>
      <c r="AD18" s="65" t="e">
        <f t="shared" si="12"/>
        <v>#REF!</v>
      </c>
      <c r="AE18" s="65" t="e">
        <f>#REF!</f>
        <v>#REF!</v>
      </c>
      <c r="AF18" s="65" t="e">
        <f t="shared" si="13"/>
        <v>#REF!</v>
      </c>
      <c r="AG18" s="65" t="e">
        <f>#REF!</f>
        <v>#REF!</v>
      </c>
      <c r="AH18" s="65" t="e">
        <f t="shared" si="14"/>
        <v>#REF!</v>
      </c>
      <c r="AI18" s="65" t="e">
        <f>#REF!</f>
        <v>#REF!</v>
      </c>
      <c r="AJ18" s="65" t="e">
        <f t="shared" si="15"/>
        <v>#REF!</v>
      </c>
      <c r="AK18" s="65" t="e">
        <f>#REF!</f>
        <v>#REF!</v>
      </c>
      <c r="AL18" s="65" t="e">
        <f t="shared" si="16"/>
        <v>#REF!</v>
      </c>
      <c r="AM18" s="65" t="e">
        <f>#REF!</f>
        <v>#REF!</v>
      </c>
      <c r="AN18" s="65" t="e">
        <f t="shared" si="17"/>
        <v>#REF!</v>
      </c>
      <c r="AO18" s="65" t="e">
        <f>#REF!</f>
        <v>#REF!</v>
      </c>
      <c r="AP18" s="65" t="e">
        <f t="shared" si="18"/>
        <v>#REF!</v>
      </c>
      <c r="AQ18" s="1" t="e">
        <f t="shared" si="19"/>
        <v>#REF!</v>
      </c>
      <c r="AR18" s="3" t="e">
        <f t="shared" si="20"/>
        <v>#REF!</v>
      </c>
    </row>
    <row r="19" spans="1:44">
      <c r="A19" s="1">
        <f>список!A17</f>
        <v>16</v>
      </c>
      <c r="B19" s="65"/>
      <c r="C19" s="65"/>
      <c r="D19" s="66"/>
      <c r="E19" s="67" t="e">
        <f>#REF!</f>
        <v>#REF!</v>
      </c>
      <c r="F19" s="67" t="e">
        <f t="shared" si="0"/>
        <v>#REF!</v>
      </c>
      <c r="G19" s="67" t="e">
        <f>#REF!</f>
        <v>#REF!</v>
      </c>
      <c r="H19" s="67" t="e">
        <f t="shared" si="1"/>
        <v>#REF!</v>
      </c>
      <c r="I19" s="67" t="e">
        <f>#REF!</f>
        <v>#REF!</v>
      </c>
      <c r="J19" s="67" t="e">
        <f t="shared" si="2"/>
        <v>#REF!</v>
      </c>
      <c r="K19" s="65" t="e">
        <f>#REF!</f>
        <v>#REF!</v>
      </c>
      <c r="L19" s="65" t="e">
        <f t="shared" si="3"/>
        <v>#REF!</v>
      </c>
      <c r="M19" s="65" t="e">
        <f>#REF!</f>
        <v>#REF!</v>
      </c>
      <c r="N19" s="65" t="e">
        <f t="shared" si="4"/>
        <v>#REF!</v>
      </c>
      <c r="O19" s="65" t="e">
        <f>#REF!</f>
        <v>#REF!</v>
      </c>
      <c r="P19" s="65" t="e">
        <f t="shared" si="5"/>
        <v>#REF!</v>
      </c>
      <c r="Q19" s="65" t="e">
        <f>#REF!</f>
        <v>#REF!</v>
      </c>
      <c r="R19" s="65" t="e">
        <f t="shared" si="6"/>
        <v>#REF!</v>
      </c>
      <c r="S19" s="65" t="e">
        <f>#REF!</f>
        <v>#REF!</v>
      </c>
      <c r="T19" s="65" t="e">
        <f t="shared" si="7"/>
        <v>#REF!</v>
      </c>
      <c r="U19" s="65" t="e">
        <f>#REF!</f>
        <v>#REF!</v>
      </c>
      <c r="V19" s="65" t="e">
        <f t="shared" si="8"/>
        <v>#REF!</v>
      </c>
      <c r="W19" s="65" t="e">
        <f>#REF!</f>
        <v>#REF!</v>
      </c>
      <c r="X19" s="65" t="e">
        <f t="shared" si="9"/>
        <v>#REF!</v>
      </c>
      <c r="Y19" s="65" t="e">
        <f>#REF!</f>
        <v>#REF!</v>
      </c>
      <c r="Z19" s="65" t="e">
        <f t="shared" si="10"/>
        <v>#REF!</v>
      </c>
      <c r="AA19" s="65" t="e">
        <f>#REF!</f>
        <v>#REF!</v>
      </c>
      <c r="AB19" s="65" t="e">
        <f t="shared" si="11"/>
        <v>#REF!</v>
      </c>
      <c r="AC19" s="65" t="e">
        <f>#REF!</f>
        <v>#REF!</v>
      </c>
      <c r="AD19" s="65" t="e">
        <f t="shared" si="12"/>
        <v>#REF!</v>
      </c>
      <c r="AE19" s="65" t="e">
        <f>#REF!</f>
        <v>#REF!</v>
      </c>
      <c r="AF19" s="65" t="e">
        <f t="shared" si="13"/>
        <v>#REF!</v>
      </c>
      <c r="AG19" s="65" t="e">
        <f>#REF!</f>
        <v>#REF!</v>
      </c>
      <c r="AH19" s="65" t="e">
        <f t="shared" si="14"/>
        <v>#REF!</v>
      </c>
      <c r="AI19" s="65" t="e">
        <f>#REF!</f>
        <v>#REF!</v>
      </c>
      <c r="AJ19" s="65" t="e">
        <f t="shared" si="15"/>
        <v>#REF!</v>
      </c>
      <c r="AK19" s="65" t="e">
        <f>#REF!</f>
        <v>#REF!</v>
      </c>
      <c r="AL19" s="65" t="e">
        <f t="shared" si="16"/>
        <v>#REF!</v>
      </c>
      <c r="AM19" s="65" t="e">
        <f>#REF!</f>
        <v>#REF!</v>
      </c>
      <c r="AN19" s="65" t="e">
        <f t="shared" si="17"/>
        <v>#REF!</v>
      </c>
      <c r="AO19" s="65" t="e">
        <f>#REF!</f>
        <v>#REF!</v>
      </c>
      <c r="AP19" s="65" t="e">
        <f t="shared" si="18"/>
        <v>#REF!</v>
      </c>
      <c r="AQ19" s="1" t="e">
        <f t="shared" si="19"/>
        <v>#REF!</v>
      </c>
      <c r="AR19" s="3" t="e">
        <f t="shared" si="20"/>
        <v>#REF!</v>
      </c>
    </row>
    <row r="20" spans="1:44">
      <c r="A20" s="1">
        <f>список!A18</f>
        <v>17</v>
      </c>
      <c r="B20" s="65"/>
      <c r="C20" s="65"/>
      <c r="D20" s="66"/>
      <c r="E20" s="67" t="e">
        <f>#REF!</f>
        <v>#REF!</v>
      </c>
      <c r="F20" s="67" t="e">
        <f t="shared" si="0"/>
        <v>#REF!</v>
      </c>
      <c r="G20" s="67" t="e">
        <f>#REF!</f>
        <v>#REF!</v>
      </c>
      <c r="H20" s="67" t="e">
        <f t="shared" si="1"/>
        <v>#REF!</v>
      </c>
      <c r="I20" s="67" t="e">
        <f>#REF!</f>
        <v>#REF!</v>
      </c>
      <c r="J20" s="67" t="e">
        <f t="shared" si="2"/>
        <v>#REF!</v>
      </c>
      <c r="K20" s="65" t="e">
        <f>#REF!</f>
        <v>#REF!</v>
      </c>
      <c r="L20" s="65" t="e">
        <f t="shared" si="3"/>
        <v>#REF!</v>
      </c>
      <c r="M20" s="65" t="e">
        <f>#REF!</f>
        <v>#REF!</v>
      </c>
      <c r="N20" s="65" t="e">
        <f t="shared" si="4"/>
        <v>#REF!</v>
      </c>
      <c r="O20" s="65" t="e">
        <f>#REF!</f>
        <v>#REF!</v>
      </c>
      <c r="P20" s="65" t="e">
        <f t="shared" si="5"/>
        <v>#REF!</v>
      </c>
      <c r="Q20" s="65" t="e">
        <f>#REF!</f>
        <v>#REF!</v>
      </c>
      <c r="R20" s="65" t="e">
        <f t="shared" si="6"/>
        <v>#REF!</v>
      </c>
      <c r="S20" s="65" t="e">
        <f>#REF!</f>
        <v>#REF!</v>
      </c>
      <c r="T20" s="65" t="e">
        <f t="shared" si="7"/>
        <v>#REF!</v>
      </c>
      <c r="U20" s="65" t="e">
        <f>#REF!</f>
        <v>#REF!</v>
      </c>
      <c r="V20" s="65" t="e">
        <f t="shared" si="8"/>
        <v>#REF!</v>
      </c>
      <c r="W20" s="65" t="e">
        <f>#REF!</f>
        <v>#REF!</v>
      </c>
      <c r="X20" s="65" t="e">
        <f t="shared" si="9"/>
        <v>#REF!</v>
      </c>
      <c r="Y20" s="65" t="e">
        <f>#REF!</f>
        <v>#REF!</v>
      </c>
      <c r="Z20" s="65" t="e">
        <f t="shared" si="10"/>
        <v>#REF!</v>
      </c>
      <c r="AA20" s="65" t="e">
        <f>#REF!</f>
        <v>#REF!</v>
      </c>
      <c r="AB20" s="65" t="e">
        <f t="shared" si="11"/>
        <v>#REF!</v>
      </c>
      <c r="AC20" s="65" t="e">
        <f>#REF!</f>
        <v>#REF!</v>
      </c>
      <c r="AD20" s="65" t="e">
        <f t="shared" si="12"/>
        <v>#REF!</v>
      </c>
      <c r="AE20" s="65" t="e">
        <f>#REF!</f>
        <v>#REF!</v>
      </c>
      <c r="AF20" s="65" t="e">
        <f t="shared" si="13"/>
        <v>#REF!</v>
      </c>
      <c r="AG20" s="65" t="e">
        <f>#REF!</f>
        <v>#REF!</v>
      </c>
      <c r="AH20" s="65" t="e">
        <f t="shared" si="14"/>
        <v>#REF!</v>
      </c>
      <c r="AI20" s="65" t="e">
        <f>#REF!</f>
        <v>#REF!</v>
      </c>
      <c r="AJ20" s="65" t="e">
        <f t="shared" si="15"/>
        <v>#REF!</v>
      </c>
      <c r="AK20" s="65" t="e">
        <f>#REF!</f>
        <v>#REF!</v>
      </c>
      <c r="AL20" s="65" t="e">
        <f t="shared" si="16"/>
        <v>#REF!</v>
      </c>
      <c r="AM20" s="65" t="e">
        <f>#REF!</f>
        <v>#REF!</v>
      </c>
      <c r="AN20" s="65" t="e">
        <f t="shared" si="17"/>
        <v>#REF!</v>
      </c>
      <c r="AO20" s="65" t="e">
        <f>#REF!</f>
        <v>#REF!</v>
      </c>
      <c r="AP20" s="65" t="e">
        <f t="shared" si="18"/>
        <v>#REF!</v>
      </c>
      <c r="AQ20" s="1" t="e">
        <f t="shared" si="19"/>
        <v>#REF!</v>
      </c>
      <c r="AR20" s="3" t="e">
        <f t="shared" si="20"/>
        <v>#REF!</v>
      </c>
    </row>
    <row r="21" spans="1:44">
      <c r="A21" s="1">
        <f>список!A19</f>
        <v>18</v>
      </c>
      <c r="B21" s="65"/>
      <c r="C21" s="65"/>
      <c r="D21" s="66"/>
      <c r="E21" s="67" t="e">
        <f>#REF!</f>
        <v>#REF!</v>
      </c>
      <c r="F21" s="67" t="e">
        <f t="shared" si="0"/>
        <v>#REF!</v>
      </c>
      <c r="G21" s="67" t="e">
        <f>#REF!</f>
        <v>#REF!</v>
      </c>
      <c r="H21" s="67" t="e">
        <f t="shared" si="1"/>
        <v>#REF!</v>
      </c>
      <c r="I21" s="67" t="e">
        <f>#REF!</f>
        <v>#REF!</v>
      </c>
      <c r="J21" s="67" t="e">
        <f t="shared" si="2"/>
        <v>#REF!</v>
      </c>
      <c r="K21" s="65" t="e">
        <f>#REF!</f>
        <v>#REF!</v>
      </c>
      <c r="L21" s="65" t="e">
        <f t="shared" si="3"/>
        <v>#REF!</v>
      </c>
      <c r="M21" s="65" t="e">
        <f>#REF!</f>
        <v>#REF!</v>
      </c>
      <c r="N21" s="65" t="e">
        <f t="shared" si="4"/>
        <v>#REF!</v>
      </c>
      <c r="O21" s="65" t="e">
        <f>#REF!</f>
        <v>#REF!</v>
      </c>
      <c r="P21" s="65" t="e">
        <f t="shared" si="5"/>
        <v>#REF!</v>
      </c>
      <c r="Q21" s="65" t="e">
        <f>#REF!</f>
        <v>#REF!</v>
      </c>
      <c r="R21" s="65" t="e">
        <f t="shared" si="6"/>
        <v>#REF!</v>
      </c>
      <c r="S21" s="65" t="e">
        <f>#REF!</f>
        <v>#REF!</v>
      </c>
      <c r="T21" s="65" t="e">
        <f t="shared" si="7"/>
        <v>#REF!</v>
      </c>
      <c r="U21" s="65" t="e">
        <f>#REF!</f>
        <v>#REF!</v>
      </c>
      <c r="V21" s="65" t="e">
        <f t="shared" si="8"/>
        <v>#REF!</v>
      </c>
      <c r="W21" s="65" t="e">
        <f>#REF!</f>
        <v>#REF!</v>
      </c>
      <c r="X21" s="65" t="e">
        <f t="shared" si="9"/>
        <v>#REF!</v>
      </c>
      <c r="Y21" s="65" t="e">
        <f>#REF!</f>
        <v>#REF!</v>
      </c>
      <c r="Z21" s="65" t="e">
        <f t="shared" si="10"/>
        <v>#REF!</v>
      </c>
      <c r="AA21" s="65" t="e">
        <f>#REF!</f>
        <v>#REF!</v>
      </c>
      <c r="AB21" s="65" t="e">
        <f t="shared" si="11"/>
        <v>#REF!</v>
      </c>
      <c r="AC21" s="65" t="e">
        <f>#REF!</f>
        <v>#REF!</v>
      </c>
      <c r="AD21" s="65" t="e">
        <f t="shared" si="12"/>
        <v>#REF!</v>
      </c>
      <c r="AE21" s="65" t="e">
        <f>#REF!</f>
        <v>#REF!</v>
      </c>
      <c r="AF21" s="65" t="e">
        <f t="shared" si="13"/>
        <v>#REF!</v>
      </c>
      <c r="AG21" s="65" t="e">
        <f>#REF!</f>
        <v>#REF!</v>
      </c>
      <c r="AH21" s="65" t="e">
        <f t="shared" si="14"/>
        <v>#REF!</v>
      </c>
      <c r="AI21" s="65" t="e">
        <f>#REF!</f>
        <v>#REF!</v>
      </c>
      <c r="AJ21" s="65" t="e">
        <f t="shared" si="15"/>
        <v>#REF!</v>
      </c>
      <c r="AK21" s="65" t="e">
        <f>#REF!</f>
        <v>#REF!</v>
      </c>
      <c r="AL21" s="65" t="e">
        <f t="shared" si="16"/>
        <v>#REF!</v>
      </c>
      <c r="AM21" s="65" t="e">
        <f>#REF!</f>
        <v>#REF!</v>
      </c>
      <c r="AN21" s="65" t="e">
        <f t="shared" si="17"/>
        <v>#REF!</v>
      </c>
      <c r="AO21" s="65" t="e">
        <f>#REF!</f>
        <v>#REF!</v>
      </c>
      <c r="AP21" s="65" t="e">
        <f t="shared" si="18"/>
        <v>#REF!</v>
      </c>
      <c r="AQ21" s="1" t="e">
        <f t="shared" si="19"/>
        <v>#REF!</v>
      </c>
      <c r="AR21" s="3" t="e">
        <f t="shared" si="20"/>
        <v>#REF!</v>
      </c>
    </row>
    <row r="22" spans="1:44">
      <c r="A22" s="1">
        <f>список!A20</f>
        <v>19</v>
      </c>
      <c r="B22" s="65"/>
      <c r="C22" s="65"/>
      <c r="D22" s="66"/>
      <c r="E22" s="67" t="e">
        <f>#REF!</f>
        <v>#REF!</v>
      </c>
      <c r="F22" s="67" t="e">
        <f t="shared" si="0"/>
        <v>#REF!</v>
      </c>
      <c r="G22" s="67" t="e">
        <f>#REF!</f>
        <v>#REF!</v>
      </c>
      <c r="H22" s="67" t="e">
        <f t="shared" si="1"/>
        <v>#REF!</v>
      </c>
      <c r="I22" s="67" t="e">
        <f>#REF!</f>
        <v>#REF!</v>
      </c>
      <c r="J22" s="67" t="e">
        <f t="shared" si="2"/>
        <v>#REF!</v>
      </c>
      <c r="K22" s="65" t="e">
        <f>#REF!</f>
        <v>#REF!</v>
      </c>
      <c r="L22" s="65" t="e">
        <f t="shared" si="3"/>
        <v>#REF!</v>
      </c>
      <c r="M22" s="65" t="e">
        <f>#REF!</f>
        <v>#REF!</v>
      </c>
      <c r="N22" s="65" t="e">
        <f t="shared" si="4"/>
        <v>#REF!</v>
      </c>
      <c r="O22" s="65" t="e">
        <f>#REF!</f>
        <v>#REF!</v>
      </c>
      <c r="P22" s="65" t="e">
        <f t="shared" si="5"/>
        <v>#REF!</v>
      </c>
      <c r="Q22" s="65" t="e">
        <f>#REF!</f>
        <v>#REF!</v>
      </c>
      <c r="R22" s="65" t="e">
        <f t="shared" si="6"/>
        <v>#REF!</v>
      </c>
      <c r="S22" s="65" t="e">
        <f>#REF!</f>
        <v>#REF!</v>
      </c>
      <c r="T22" s="65" t="e">
        <f t="shared" si="7"/>
        <v>#REF!</v>
      </c>
      <c r="U22" s="65" t="e">
        <f>#REF!</f>
        <v>#REF!</v>
      </c>
      <c r="V22" s="65" t="e">
        <f t="shared" si="8"/>
        <v>#REF!</v>
      </c>
      <c r="W22" s="65" t="e">
        <f>#REF!</f>
        <v>#REF!</v>
      </c>
      <c r="X22" s="65" t="e">
        <f t="shared" si="9"/>
        <v>#REF!</v>
      </c>
      <c r="Y22" s="65" t="e">
        <f>#REF!</f>
        <v>#REF!</v>
      </c>
      <c r="Z22" s="65" t="e">
        <f t="shared" si="10"/>
        <v>#REF!</v>
      </c>
      <c r="AA22" s="65" t="e">
        <f>#REF!</f>
        <v>#REF!</v>
      </c>
      <c r="AB22" s="65" t="e">
        <f t="shared" si="11"/>
        <v>#REF!</v>
      </c>
      <c r="AC22" s="65" t="e">
        <f>#REF!</f>
        <v>#REF!</v>
      </c>
      <c r="AD22" s="65" t="e">
        <f t="shared" si="12"/>
        <v>#REF!</v>
      </c>
      <c r="AE22" s="65" t="e">
        <f>#REF!</f>
        <v>#REF!</v>
      </c>
      <c r="AF22" s="65" t="e">
        <f t="shared" si="13"/>
        <v>#REF!</v>
      </c>
      <c r="AG22" s="65" t="e">
        <f>#REF!</f>
        <v>#REF!</v>
      </c>
      <c r="AH22" s="65" t="e">
        <f t="shared" si="14"/>
        <v>#REF!</v>
      </c>
      <c r="AI22" s="65" t="e">
        <f>#REF!</f>
        <v>#REF!</v>
      </c>
      <c r="AJ22" s="65" t="e">
        <f t="shared" si="15"/>
        <v>#REF!</v>
      </c>
      <c r="AK22" s="65" t="e">
        <f>#REF!</f>
        <v>#REF!</v>
      </c>
      <c r="AL22" s="65" t="e">
        <f t="shared" si="16"/>
        <v>#REF!</v>
      </c>
      <c r="AM22" s="65" t="e">
        <f>#REF!</f>
        <v>#REF!</v>
      </c>
      <c r="AN22" s="65" t="e">
        <f t="shared" si="17"/>
        <v>#REF!</v>
      </c>
      <c r="AO22" s="65" t="e">
        <f>#REF!</f>
        <v>#REF!</v>
      </c>
      <c r="AP22" s="65" t="e">
        <f t="shared" si="18"/>
        <v>#REF!</v>
      </c>
      <c r="AQ22" s="1" t="e">
        <f t="shared" si="19"/>
        <v>#REF!</v>
      </c>
      <c r="AR22" s="3" t="e">
        <f t="shared" si="20"/>
        <v>#REF!</v>
      </c>
    </row>
    <row r="23" spans="1:44">
      <c r="A23" s="1">
        <f>список!A21</f>
        <v>20</v>
      </c>
      <c r="B23" s="65"/>
      <c r="C23" s="65"/>
      <c r="D23" s="66"/>
      <c r="E23" s="67" t="e">
        <f>#REF!</f>
        <v>#REF!</v>
      </c>
      <c r="F23" s="67" t="e">
        <f t="shared" si="0"/>
        <v>#REF!</v>
      </c>
      <c r="G23" s="67" t="e">
        <f>#REF!</f>
        <v>#REF!</v>
      </c>
      <c r="H23" s="67" t="e">
        <f t="shared" si="1"/>
        <v>#REF!</v>
      </c>
      <c r="I23" s="67" t="e">
        <f>#REF!</f>
        <v>#REF!</v>
      </c>
      <c r="J23" s="67" t="e">
        <f t="shared" si="2"/>
        <v>#REF!</v>
      </c>
      <c r="K23" s="65" t="e">
        <f>#REF!</f>
        <v>#REF!</v>
      </c>
      <c r="L23" s="65" t="e">
        <f t="shared" si="3"/>
        <v>#REF!</v>
      </c>
      <c r="M23" s="65" t="e">
        <f>#REF!</f>
        <v>#REF!</v>
      </c>
      <c r="N23" s="65" t="e">
        <f t="shared" si="4"/>
        <v>#REF!</v>
      </c>
      <c r="O23" s="65" t="e">
        <f>#REF!</f>
        <v>#REF!</v>
      </c>
      <c r="P23" s="65" t="e">
        <f t="shared" si="5"/>
        <v>#REF!</v>
      </c>
      <c r="Q23" s="65" t="e">
        <f>#REF!</f>
        <v>#REF!</v>
      </c>
      <c r="R23" s="65" t="e">
        <f t="shared" si="6"/>
        <v>#REF!</v>
      </c>
      <c r="S23" s="65" t="e">
        <f>#REF!</f>
        <v>#REF!</v>
      </c>
      <c r="T23" s="65" t="e">
        <f t="shared" si="7"/>
        <v>#REF!</v>
      </c>
      <c r="U23" s="65" t="e">
        <f>#REF!</f>
        <v>#REF!</v>
      </c>
      <c r="V23" s="65" t="e">
        <f t="shared" si="8"/>
        <v>#REF!</v>
      </c>
      <c r="W23" s="65" t="e">
        <f>#REF!</f>
        <v>#REF!</v>
      </c>
      <c r="X23" s="65" t="e">
        <f t="shared" si="9"/>
        <v>#REF!</v>
      </c>
      <c r="Y23" s="65" t="e">
        <f>#REF!</f>
        <v>#REF!</v>
      </c>
      <c r="Z23" s="65" t="e">
        <f t="shared" si="10"/>
        <v>#REF!</v>
      </c>
      <c r="AA23" s="65" t="e">
        <f>#REF!</f>
        <v>#REF!</v>
      </c>
      <c r="AB23" s="65" t="e">
        <f t="shared" si="11"/>
        <v>#REF!</v>
      </c>
      <c r="AC23" s="65" t="e">
        <f>#REF!</f>
        <v>#REF!</v>
      </c>
      <c r="AD23" s="65" t="e">
        <f t="shared" si="12"/>
        <v>#REF!</v>
      </c>
      <c r="AE23" s="65" t="e">
        <f>#REF!</f>
        <v>#REF!</v>
      </c>
      <c r="AF23" s="65" t="e">
        <f t="shared" si="13"/>
        <v>#REF!</v>
      </c>
      <c r="AG23" s="65" t="e">
        <f>#REF!</f>
        <v>#REF!</v>
      </c>
      <c r="AH23" s="65" t="e">
        <f t="shared" si="14"/>
        <v>#REF!</v>
      </c>
      <c r="AI23" s="65" t="e">
        <f>#REF!</f>
        <v>#REF!</v>
      </c>
      <c r="AJ23" s="65" t="e">
        <f t="shared" si="15"/>
        <v>#REF!</v>
      </c>
      <c r="AK23" s="65" t="e">
        <f>#REF!</f>
        <v>#REF!</v>
      </c>
      <c r="AL23" s="65" t="e">
        <f t="shared" si="16"/>
        <v>#REF!</v>
      </c>
      <c r="AM23" s="65" t="e">
        <f>#REF!</f>
        <v>#REF!</v>
      </c>
      <c r="AN23" s="65" t="e">
        <f t="shared" si="17"/>
        <v>#REF!</v>
      </c>
      <c r="AO23" s="65" t="e">
        <f>#REF!</f>
        <v>#REF!</v>
      </c>
      <c r="AP23" s="65" t="e">
        <f t="shared" si="18"/>
        <v>#REF!</v>
      </c>
      <c r="AQ23" s="1" t="e">
        <f t="shared" si="19"/>
        <v>#REF!</v>
      </c>
      <c r="AR23" s="3" t="e">
        <f t="shared" si="20"/>
        <v>#REF!</v>
      </c>
    </row>
    <row r="24" spans="1:44">
      <c r="A24" s="1">
        <f>список!A22</f>
        <v>21</v>
      </c>
      <c r="B24" s="65"/>
      <c r="C24" s="65"/>
      <c r="D24" s="66"/>
      <c r="E24" s="67" t="e">
        <f>#REF!</f>
        <v>#REF!</v>
      </c>
      <c r="F24" s="67" t="e">
        <f t="shared" si="0"/>
        <v>#REF!</v>
      </c>
      <c r="G24" s="67" t="e">
        <f>#REF!</f>
        <v>#REF!</v>
      </c>
      <c r="H24" s="67" t="e">
        <f t="shared" si="1"/>
        <v>#REF!</v>
      </c>
      <c r="I24" s="67" t="e">
        <f>#REF!</f>
        <v>#REF!</v>
      </c>
      <c r="J24" s="67" t="e">
        <f t="shared" si="2"/>
        <v>#REF!</v>
      </c>
      <c r="K24" s="65" t="e">
        <f>#REF!</f>
        <v>#REF!</v>
      </c>
      <c r="L24" s="65" t="e">
        <f t="shared" si="3"/>
        <v>#REF!</v>
      </c>
      <c r="M24" s="65" t="e">
        <f>#REF!</f>
        <v>#REF!</v>
      </c>
      <c r="N24" s="65" t="e">
        <f t="shared" si="4"/>
        <v>#REF!</v>
      </c>
      <c r="O24" s="65" t="e">
        <f>#REF!</f>
        <v>#REF!</v>
      </c>
      <c r="P24" s="65" t="e">
        <f t="shared" si="5"/>
        <v>#REF!</v>
      </c>
      <c r="Q24" s="65" t="e">
        <f>#REF!</f>
        <v>#REF!</v>
      </c>
      <c r="R24" s="65" t="e">
        <f t="shared" si="6"/>
        <v>#REF!</v>
      </c>
      <c r="S24" s="65" t="e">
        <f>#REF!</f>
        <v>#REF!</v>
      </c>
      <c r="T24" s="65" t="e">
        <f t="shared" si="7"/>
        <v>#REF!</v>
      </c>
      <c r="U24" s="65" t="e">
        <f>#REF!</f>
        <v>#REF!</v>
      </c>
      <c r="V24" s="65" t="e">
        <f t="shared" si="8"/>
        <v>#REF!</v>
      </c>
      <c r="W24" s="65" t="e">
        <f>#REF!</f>
        <v>#REF!</v>
      </c>
      <c r="X24" s="65" t="e">
        <f t="shared" si="9"/>
        <v>#REF!</v>
      </c>
      <c r="Y24" s="65" t="e">
        <f>#REF!</f>
        <v>#REF!</v>
      </c>
      <c r="Z24" s="65" t="e">
        <f t="shared" si="10"/>
        <v>#REF!</v>
      </c>
      <c r="AA24" s="65" t="e">
        <f>#REF!</f>
        <v>#REF!</v>
      </c>
      <c r="AB24" s="65" t="e">
        <f t="shared" si="11"/>
        <v>#REF!</v>
      </c>
      <c r="AC24" s="65" t="e">
        <f>#REF!</f>
        <v>#REF!</v>
      </c>
      <c r="AD24" s="65" t="e">
        <f t="shared" si="12"/>
        <v>#REF!</v>
      </c>
      <c r="AE24" s="65" t="e">
        <f>#REF!</f>
        <v>#REF!</v>
      </c>
      <c r="AF24" s="65" t="e">
        <f t="shared" si="13"/>
        <v>#REF!</v>
      </c>
      <c r="AG24" s="65" t="e">
        <f>#REF!</f>
        <v>#REF!</v>
      </c>
      <c r="AH24" s="65" t="e">
        <f t="shared" si="14"/>
        <v>#REF!</v>
      </c>
      <c r="AI24" s="65" t="e">
        <f>#REF!</f>
        <v>#REF!</v>
      </c>
      <c r="AJ24" s="65" t="e">
        <f t="shared" si="15"/>
        <v>#REF!</v>
      </c>
      <c r="AK24" s="65" t="e">
        <f>#REF!</f>
        <v>#REF!</v>
      </c>
      <c r="AL24" s="65" t="e">
        <f t="shared" si="16"/>
        <v>#REF!</v>
      </c>
      <c r="AM24" s="65" t="e">
        <f>#REF!</f>
        <v>#REF!</v>
      </c>
      <c r="AN24" s="65" t="e">
        <f t="shared" si="17"/>
        <v>#REF!</v>
      </c>
      <c r="AO24" s="65" t="e">
        <f>#REF!</f>
        <v>#REF!</v>
      </c>
      <c r="AP24" s="65" t="e">
        <f t="shared" si="18"/>
        <v>#REF!</v>
      </c>
      <c r="AQ24" s="1" t="e">
        <f t="shared" si="19"/>
        <v>#REF!</v>
      </c>
      <c r="AR24" s="3" t="e">
        <f t="shared" si="20"/>
        <v>#REF!</v>
      </c>
    </row>
    <row r="25" spans="1:44">
      <c r="A25" s="1">
        <f>список!A23</f>
        <v>22</v>
      </c>
      <c r="B25" s="65"/>
      <c r="C25" s="65"/>
      <c r="D25" s="66"/>
      <c r="E25" s="67" t="e">
        <f>#REF!</f>
        <v>#REF!</v>
      </c>
      <c r="F25" s="67" t="e">
        <f t="shared" si="0"/>
        <v>#REF!</v>
      </c>
      <c r="G25" s="67" t="e">
        <f>#REF!</f>
        <v>#REF!</v>
      </c>
      <c r="H25" s="67" t="e">
        <f t="shared" si="1"/>
        <v>#REF!</v>
      </c>
      <c r="I25" s="67" t="e">
        <f>#REF!</f>
        <v>#REF!</v>
      </c>
      <c r="J25" s="67" t="e">
        <f t="shared" si="2"/>
        <v>#REF!</v>
      </c>
      <c r="K25" s="65" t="e">
        <f>#REF!</f>
        <v>#REF!</v>
      </c>
      <c r="L25" s="65" t="e">
        <f t="shared" si="3"/>
        <v>#REF!</v>
      </c>
      <c r="M25" s="65" t="e">
        <f>#REF!</f>
        <v>#REF!</v>
      </c>
      <c r="N25" s="65" t="e">
        <f t="shared" si="4"/>
        <v>#REF!</v>
      </c>
      <c r="O25" s="65" t="e">
        <f>#REF!</f>
        <v>#REF!</v>
      </c>
      <c r="P25" s="65" t="e">
        <f t="shared" si="5"/>
        <v>#REF!</v>
      </c>
      <c r="Q25" s="65" t="e">
        <f>#REF!</f>
        <v>#REF!</v>
      </c>
      <c r="R25" s="65" t="e">
        <f t="shared" si="6"/>
        <v>#REF!</v>
      </c>
      <c r="S25" s="65" t="e">
        <f>#REF!</f>
        <v>#REF!</v>
      </c>
      <c r="T25" s="65" t="e">
        <f t="shared" si="7"/>
        <v>#REF!</v>
      </c>
      <c r="U25" s="65" t="e">
        <f>#REF!</f>
        <v>#REF!</v>
      </c>
      <c r="V25" s="65" t="e">
        <f t="shared" si="8"/>
        <v>#REF!</v>
      </c>
      <c r="W25" s="65" t="e">
        <f>#REF!</f>
        <v>#REF!</v>
      </c>
      <c r="X25" s="65" t="e">
        <f t="shared" si="9"/>
        <v>#REF!</v>
      </c>
      <c r="Y25" s="65" t="e">
        <f>#REF!</f>
        <v>#REF!</v>
      </c>
      <c r="Z25" s="65" t="e">
        <f t="shared" si="10"/>
        <v>#REF!</v>
      </c>
      <c r="AA25" s="65" t="e">
        <f>#REF!</f>
        <v>#REF!</v>
      </c>
      <c r="AB25" s="65" t="e">
        <f t="shared" si="11"/>
        <v>#REF!</v>
      </c>
      <c r="AC25" s="65" t="e">
        <f>#REF!</f>
        <v>#REF!</v>
      </c>
      <c r="AD25" s="65" t="e">
        <f t="shared" si="12"/>
        <v>#REF!</v>
      </c>
      <c r="AE25" s="65" t="e">
        <f>#REF!</f>
        <v>#REF!</v>
      </c>
      <c r="AF25" s="65" t="e">
        <f t="shared" si="13"/>
        <v>#REF!</v>
      </c>
      <c r="AG25" s="65" t="e">
        <f>#REF!</f>
        <v>#REF!</v>
      </c>
      <c r="AH25" s="65" t="e">
        <f t="shared" si="14"/>
        <v>#REF!</v>
      </c>
      <c r="AI25" s="65" t="e">
        <f>#REF!</f>
        <v>#REF!</v>
      </c>
      <c r="AJ25" s="65" t="e">
        <f t="shared" si="15"/>
        <v>#REF!</v>
      </c>
      <c r="AK25" s="65" t="e">
        <f>#REF!</f>
        <v>#REF!</v>
      </c>
      <c r="AL25" s="65" t="e">
        <f t="shared" si="16"/>
        <v>#REF!</v>
      </c>
      <c r="AM25" s="65" t="e">
        <f>#REF!</f>
        <v>#REF!</v>
      </c>
      <c r="AN25" s="65" t="e">
        <f t="shared" si="17"/>
        <v>#REF!</v>
      </c>
      <c r="AO25" s="65" t="e">
        <f>#REF!</f>
        <v>#REF!</v>
      </c>
      <c r="AP25" s="65" t="e">
        <f t="shared" si="18"/>
        <v>#REF!</v>
      </c>
      <c r="AQ25" s="1" t="e">
        <f t="shared" si="19"/>
        <v>#REF!</v>
      </c>
      <c r="AR25" s="3" t="e">
        <f t="shared" si="20"/>
        <v>#REF!</v>
      </c>
    </row>
    <row r="26" spans="1:44">
      <c r="A26" s="1">
        <f>список!A24</f>
        <v>23</v>
      </c>
      <c r="B26" s="65"/>
      <c r="C26" s="65"/>
      <c r="D26" s="66"/>
      <c r="E26" s="67" t="e">
        <f>#REF!</f>
        <v>#REF!</v>
      </c>
      <c r="F26" s="67" t="e">
        <f t="shared" si="0"/>
        <v>#REF!</v>
      </c>
      <c r="G26" s="67" t="e">
        <f>#REF!</f>
        <v>#REF!</v>
      </c>
      <c r="H26" s="67" t="e">
        <f t="shared" si="1"/>
        <v>#REF!</v>
      </c>
      <c r="I26" s="67" t="e">
        <f>#REF!</f>
        <v>#REF!</v>
      </c>
      <c r="J26" s="67" t="e">
        <f t="shared" si="2"/>
        <v>#REF!</v>
      </c>
      <c r="K26" s="65" t="e">
        <f>#REF!</f>
        <v>#REF!</v>
      </c>
      <c r="L26" s="65" t="e">
        <f t="shared" si="3"/>
        <v>#REF!</v>
      </c>
      <c r="M26" s="65" t="e">
        <f>#REF!</f>
        <v>#REF!</v>
      </c>
      <c r="N26" s="65" t="e">
        <f t="shared" si="4"/>
        <v>#REF!</v>
      </c>
      <c r="O26" s="65" t="e">
        <f>#REF!</f>
        <v>#REF!</v>
      </c>
      <c r="P26" s="65" t="e">
        <f t="shared" si="5"/>
        <v>#REF!</v>
      </c>
      <c r="Q26" s="65" t="e">
        <f>#REF!</f>
        <v>#REF!</v>
      </c>
      <c r="R26" s="65" t="e">
        <f t="shared" si="6"/>
        <v>#REF!</v>
      </c>
      <c r="S26" s="65" t="e">
        <f>#REF!</f>
        <v>#REF!</v>
      </c>
      <c r="T26" s="65" t="e">
        <f t="shared" si="7"/>
        <v>#REF!</v>
      </c>
      <c r="U26" s="65" t="e">
        <f>#REF!</f>
        <v>#REF!</v>
      </c>
      <c r="V26" s="65" t="e">
        <f t="shared" si="8"/>
        <v>#REF!</v>
      </c>
      <c r="W26" s="65" t="e">
        <f>#REF!</f>
        <v>#REF!</v>
      </c>
      <c r="X26" s="65" t="e">
        <f t="shared" si="9"/>
        <v>#REF!</v>
      </c>
      <c r="Y26" s="65" t="e">
        <f>#REF!</f>
        <v>#REF!</v>
      </c>
      <c r="Z26" s="65" t="e">
        <f t="shared" si="10"/>
        <v>#REF!</v>
      </c>
      <c r="AA26" s="65" t="e">
        <f>#REF!</f>
        <v>#REF!</v>
      </c>
      <c r="AB26" s="65" t="e">
        <f t="shared" si="11"/>
        <v>#REF!</v>
      </c>
      <c r="AC26" s="65" t="e">
        <f>#REF!</f>
        <v>#REF!</v>
      </c>
      <c r="AD26" s="65" t="e">
        <f t="shared" si="12"/>
        <v>#REF!</v>
      </c>
      <c r="AE26" s="65" t="e">
        <f>#REF!</f>
        <v>#REF!</v>
      </c>
      <c r="AF26" s="65" t="e">
        <f t="shared" si="13"/>
        <v>#REF!</v>
      </c>
      <c r="AG26" s="65" t="e">
        <f>#REF!</f>
        <v>#REF!</v>
      </c>
      <c r="AH26" s="65" t="e">
        <f t="shared" si="14"/>
        <v>#REF!</v>
      </c>
      <c r="AI26" s="65" t="e">
        <f>#REF!</f>
        <v>#REF!</v>
      </c>
      <c r="AJ26" s="65" t="e">
        <f t="shared" si="15"/>
        <v>#REF!</v>
      </c>
      <c r="AK26" s="65" t="e">
        <f>#REF!</f>
        <v>#REF!</v>
      </c>
      <c r="AL26" s="65" t="e">
        <f t="shared" si="16"/>
        <v>#REF!</v>
      </c>
      <c r="AM26" s="65" t="e">
        <f>#REF!</f>
        <v>#REF!</v>
      </c>
      <c r="AN26" s="65" t="e">
        <f t="shared" si="17"/>
        <v>#REF!</v>
      </c>
      <c r="AO26" s="65" t="e">
        <f>#REF!</f>
        <v>#REF!</v>
      </c>
      <c r="AP26" s="65" t="e">
        <f t="shared" si="18"/>
        <v>#REF!</v>
      </c>
      <c r="AQ26" s="1" t="e">
        <f t="shared" si="19"/>
        <v>#REF!</v>
      </c>
      <c r="AR26" s="3" t="e">
        <f t="shared" si="20"/>
        <v>#REF!</v>
      </c>
    </row>
    <row r="27" spans="1:44">
      <c r="A27" s="1">
        <f>список!A25</f>
        <v>24</v>
      </c>
      <c r="B27" s="65"/>
      <c r="C27" s="65"/>
      <c r="D27" s="66"/>
      <c r="E27" s="67" t="e">
        <f>#REF!</f>
        <v>#REF!</v>
      </c>
      <c r="F27" s="67" t="e">
        <f t="shared" si="0"/>
        <v>#REF!</v>
      </c>
      <c r="G27" s="67" t="e">
        <f>#REF!</f>
        <v>#REF!</v>
      </c>
      <c r="H27" s="67" t="e">
        <f t="shared" si="1"/>
        <v>#REF!</v>
      </c>
      <c r="I27" s="67" t="e">
        <f>#REF!</f>
        <v>#REF!</v>
      </c>
      <c r="J27" s="67" t="e">
        <f t="shared" si="2"/>
        <v>#REF!</v>
      </c>
      <c r="K27" s="65" t="e">
        <f>#REF!</f>
        <v>#REF!</v>
      </c>
      <c r="L27" s="65" t="e">
        <f t="shared" si="3"/>
        <v>#REF!</v>
      </c>
      <c r="M27" s="65" t="e">
        <f>#REF!</f>
        <v>#REF!</v>
      </c>
      <c r="N27" s="65" t="e">
        <f t="shared" si="4"/>
        <v>#REF!</v>
      </c>
      <c r="O27" s="65" t="e">
        <f>#REF!</f>
        <v>#REF!</v>
      </c>
      <c r="P27" s="65" t="e">
        <f t="shared" si="5"/>
        <v>#REF!</v>
      </c>
      <c r="Q27" s="65" t="e">
        <f>#REF!</f>
        <v>#REF!</v>
      </c>
      <c r="R27" s="65" t="e">
        <f t="shared" si="6"/>
        <v>#REF!</v>
      </c>
      <c r="S27" s="65" t="e">
        <f>#REF!</f>
        <v>#REF!</v>
      </c>
      <c r="T27" s="65" t="e">
        <f t="shared" si="7"/>
        <v>#REF!</v>
      </c>
      <c r="U27" s="65" t="e">
        <f>#REF!</f>
        <v>#REF!</v>
      </c>
      <c r="V27" s="65" t="e">
        <f t="shared" si="8"/>
        <v>#REF!</v>
      </c>
      <c r="W27" s="65" t="e">
        <f>#REF!</f>
        <v>#REF!</v>
      </c>
      <c r="X27" s="65" t="e">
        <f t="shared" si="9"/>
        <v>#REF!</v>
      </c>
      <c r="Y27" s="65" t="e">
        <f>#REF!</f>
        <v>#REF!</v>
      </c>
      <c r="Z27" s="65" t="e">
        <f t="shared" si="10"/>
        <v>#REF!</v>
      </c>
      <c r="AA27" s="65" t="e">
        <f>#REF!</f>
        <v>#REF!</v>
      </c>
      <c r="AB27" s="65" t="e">
        <f t="shared" si="11"/>
        <v>#REF!</v>
      </c>
      <c r="AC27" s="65" t="e">
        <f>#REF!</f>
        <v>#REF!</v>
      </c>
      <c r="AD27" s="65" t="e">
        <f t="shared" si="12"/>
        <v>#REF!</v>
      </c>
      <c r="AE27" s="65" t="e">
        <f>#REF!</f>
        <v>#REF!</v>
      </c>
      <c r="AF27" s="65" t="e">
        <f t="shared" si="13"/>
        <v>#REF!</v>
      </c>
      <c r="AG27" s="65" t="e">
        <f>#REF!</f>
        <v>#REF!</v>
      </c>
      <c r="AH27" s="65" t="e">
        <f t="shared" si="14"/>
        <v>#REF!</v>
      </c>
      <c r="AI27" s="65" t="e">
        <f>#REF!</f>
        <v>#REF!</v>
      </c>
      <c r="AJ27" s="65" t="e">
        <f t="shared" si="15"/>
        <v>#REF!</v>
      </c>
      <c r="AK27" s="65" t="e">
        <f>#REF!</f>
        <v>#REF!</v>
      </c>
      <c r="AL27" s="65" t="e">
        <f t="shared" si="16"/>
        <v>#REF!</v>
      </c>
      <c r="AM27" s="65" t="e">
        <f>#REF!</f>
        <v>#REF!</v>
      </c>
      <c r="AN27" s="65" t="e">
        <f t="shared" si="17"/>
        <v>#REF!</v>
      </c>
      <c r="AO27" s="65" t="e">
        <f>#REF!</f>
        <v>#REF!</v>
      </c>
      <c r="AP27" s="65" t="e">
        <f t="shared" si="18"/>
        <v>#REF!</v>
      </c>
      <c r="AQ27" s="1" t="e">
        <f t="shared" si="19"/>
        <v>#REF!</v>
      </c>
      <c r="AR27" s="3" t="e">
        <f t="shared" si="20"/>
        <v>#REF!</v>
      </c>
    </row>
    <row r="28" spans="1:44">
      <c r="A28" s="1">
        <f>список!A26</f>
        <v>25</v>
      </c>
      <c r="B28" s="65"/>
      <c r="C28" s="65"/>
      <c r="D28" s="66"/>
      <c r="E28" s="67" t="e">
        <f>#REF!</f>
        <v>#REF!</v>
      </c>
      <c r="F28" s="67" t="e">
        <f t="shared" si="0"/>
        <v>#REF!</v>
      </c>
      <c r="G28" s="67" t="e">
        <f>#REF!</f>
        <v>#REF!</v>
      </c>
      <c r="H28" s="67" t="e">
        <f t="shared" si="1"/>
        <v>#REF!</v>
      </c>
      <c r="I28" s="67" t="e">
        <f>#REF!</f>
        <v>#REF!</v>
      </c>
      <c r="J28" s="67" t="e">
        <f t="shared" si="2"/>
        <v>#REF!</v>
      </c>
      <c r="K28" s="65" t="e">
        <f>#REF!</f>
        <v>#REF!</v>
      </c>
      <c r="L28" s="65" t="e">
        <f t="shared" si="3"/>
        <v>#REF!</v>
      </c>
      <c r="M28" s="65" t="e">
        <f>#REF!</f>
        <v>#REF!</v>
      </c>
      <c r="N28" s="65" t="e">
        <f t="shared" si="4"/>
        <v>#REF!</v>
      </c>
      <c r="O28" s="65" t="e">
        <f>#REF!</f>
        <v>#REF!</v>
      </c>
      <c r="P28" s="65" t="e">
        <f t="shared" si="5"/>
        <v>#REF!</v>
      </c>
      <c r="Q28" s="65" t="e">
        <f>#REF!</f>
        <v>#REF!</v>
      </c>
      <c r="R28" s="65" t="e">
        <f t="shared" si="6"/>
        <v>#REF!</v>
      </c>
      <c r="S28" s="65" t="e">
        <f>#REF!</f>
        <v>#REF!</v>
      </c>
      <c r="T28" s="65" t="e">
        <f t="shared" si="7"/>
        <v>#REF!</v>
      </c>
      <c r="U28" s="65" t="e">
        <f>#REF!</f>
        <v>#REF!</v>
      </c>
      <c r="V28" s="65" t="e">
        <f t="shared" si="8"/>
        <v>#REF!</v>
      </c>
      <c r="W28" s="65" t="e">
        <f>#REF!</f>
        <v>#REF!</v>
      </c>
      <c r="X28" s="65" t="e">
        <f t="shared" si="9"/>
        <v>#REF!</v>
      </c>
      <c r="Y28" s="65" t="e">
        <f>#REF!</f>
        <v>#REF!</v>
      </c>
      <c r="Z28" s="65" t="e">
        <f t="shared" si="10"/>
        <v>#REF!</v>
      </c>
      <c r="AA28" s="65" t="e">
        <f>#REF!</f>
        <v>#REF!</v>
      </c>
      <c r="AB28" s="65" t="e">
        <f t="shared" si="11"/>
        <v>#REF!</v>
      </c>
      <c r="AC28" s="65" t="e">
        <f>#REF!</f>
        <v>#REF!</v>
      </c>
      <c r="AD28" s="65" t="e">
        <f t="shared" si="12"/>
        <v>#REF!</v>
      </c>
      <c r="AE28" s="65" t="e">
        <f>#REF!</f>
        <v>#REF!</v>
      </c>
      <c r="AF28" s="65" t="e">
        <f t="shared" si="13"/>
        <v>#REF!</v>
      </c>
      <c r="AG28" s="65" t="e">
        <f>#REF!</f>
        <v>#REF!</v>
      </c>
      <c r="AH28" s="65" t="e">
        <f t="shared" si="14"/>
        <v>#REF!</v>
      </c>
      <c r="AI28" s="65" t="e">
        <f>#REF!</f>
        <v>#REF!</v>
      </c>
      <c r="AJ28" s="65" t="e">
        <f t="shared" si="15"/>
        <v>#REF!</v>
      </c>
      <c r="AK28" s="65" t="e">
        <f>#REF!</f>
        <v>#REF!</v>
      </c>
      <c r="AL28" s="65" t="e">
        <f t="shared" si="16"/>
        <v>#REF!</v>
      </c>
      <c r="AM28" s="65" t="e">
        <f>#REF!</f>
        <v>#REF!</v>
      </c>
      <c r="AN28" s="65" t="e">
        <f t="shared" si="17"/>
        <v>#REF!</v>
      </c>
      <c r="AO28" s="65" t="e">
        <f>#REF!</f>
        <v>#REF!</v>
      </c>
      <c r="AP28" s="65" t="e">
        <f t="shared" si="18"/>
        <v>#REF!</v>
      </c>
      <c r="AQ28" s="1" t="e">
        <f t="shared" si="19"/>
        <v>#REF!</v>
      </c>
      <c r="AR28" s="3" t="e">
        <f t="shared" si="20"/>
        <v>#REF!</v>
      </c>
    </row>
    <row r="29" spans="1:44">
      <c r="A29" s="1">
        <f>список!A27</f>
        <v>26</v>
      </c>
      <c r="B29" s="65"/>
      <c r="C29" s="65"/>
      <c r="D29" s="66"/>
      <c r="E29" s="67" t="e">
        <f>#REF!</f>
        <v>#REF!</v>
      </c>
      <c r="F29" s="67" t="e">
        <f t="shared" si="0"/>
        <v>#REF!</v>
      </c>
      <c r="G29" s="67" t="e">
        <f>#REF!</f>
        <v>#REF!</v>
      </c>
      <c r="H29" s="67" t="e">
        <f t="shared" si="1"/>
        <v>#REF!</v>
      </c>
      <c r="I29" s="67" t="e">
        <f>#REF!</f>
        <v>#REF!</v>
      </c>
      <c r="J29" s="67" t="e">
        <f t="shared" si="2"/>
        <v>#REF!</v>
      </c>
      <c r="K29" s="65" t="e">
        <f>#REF!</f>
        <v>#REF!</v>
      </c>
      <c r="L29" s="65" t="e">
        <f t="shared" si="3"/>
        <v>#REF!</v>
      </c>
      <c r="M29" s="65" t="e">
        <f>#REF!</f>
        <v>#REF!</v>
      </c>
      <c r="N29" s="65" t="e">
        <f t="shared" si="4"/>
        <v>#REF!</v>
      </c>
      <c r="O29" s="65" t="e">
        <f>#REF!</f>
        <v>#REF!</v>
      </c>
      <c r="P29" s="65" t="e">
        <f t="shared" si="5"/>
        <v>#REF!</v>
      </c>
      <c r="Q29" s="65" t="e">
        <f>#REF!</f>
        <v>#REF!</v>
      </c>
      <c r="R29" s="65" t="e">
        <f t="shared" si="6"/>
        <v>#REF!</v>
      </c>
      <c r="S29" s="65" t="e">
        <f>#REF!</f>
        <v>#REF!</v>
      </c>
      <c r="T29" s="65" t="e">
        <f t="shared" si="7"/>
        <v>#REF!</v>
      </c>
      <c r="U29" s="65" t="e">
        <f>#REF!</f>
        <v>#REF!</v>
      </c>
      <c r="V29" s="65" t="e">
        <f t="shared" si="8"/>
        <v>#REF!</v>
      </c>
      <c r="W29" s="65" t="e">
        <f>#REF!</f>
        <v>#REF!</v>
      </c>
      <c r="X29" s="65" t="e">
        <f t="shared" si="9"/>
        <v>#REF!</v>
      </c>
      <c r="Y29" s="65" t="e">
        <f>#REF!</f>
        <v>#REF!</v>
      </c>
      <c r="Z29" s="65" t="e">
        <f t="shared" si="10"/>
        <v>#REF!</v>
      </c>
      <c r="AA29" s="65" t="e">
        <f>#REF!</f>
        <v>#REF!</v>
      </c>
      <c r="AB29" s="65" t="e">
        <f t="shared" si="11"/>
        <v>#REF!</v>
      </c>
      <c r="AC29" s="65" t="e">
        <f>#REF!</f>
        <v>#REF!</v>
      </c>
      <c r="AD29" s="65" t="e">
        <f t="shared" si="12"/>
        <v>#REF!</v>
      </c>
      <c r="AE29" s="65" t="e">
        <f>#REF!</f>
        <v>#REF!</v>
      </c>
      <c r="AF29" s="65" t="e">
        <f t="shared" si="13"/>
        <v>#REF!</v>
      </c>
      <c r="AG29" s="65" t="e">
        <f>#REF!</f>
        <v>#REF!</v>
      </c>
      <c r="AH29" s="65" t="e">
        <f t="shared" si="14"/>
        <v>#REF!</v>
      </c>
      <c r="AI29" s="65" t="e">
        <f>#REF!</f>
        <v>#REF!</v>
      </c>
      <c r="AJ29" s="65" t="e">
        <f t="shared" si="15"/>
        <v>#REF!</v>
      </c>
      <c r="AK29" s="65" t="e">
        <f>#REF!</f>
        <v>#REF!</v>
      </c>
      <c r="AL29" s="65" t="e">
        <f t="shared" si="16"/>
        <v>#REF!</v>
      </c>
      <c r="AM29" s="65" t="e">
        <f>#REF!</f>
        <v>#REF!</v>
      </c>
      <c r="AN29" s="65" t="e">
        <f t="shared" si="17"/>
        <v>#REF!</v>
      </c>
      <c r="AO29" s="65" t="e">
        <f>#REF!</f>
        <v>#REF!</v>
      </c>
      <c r="AP29" s="65" t="e">
        <f t="shared" si="18"/>
        <v>#REF!</v>
      </c>
      <c r="AQ29" s="1" t="e">
        <f t="shared" si="19"/>
        <v>#REF!</v>
      </c>
      <c r="AR29" s="3" t="e">
        <f t="shared" si="20"/>
        <v>#REF!</v>
      </c>
    </row>
    <row r="30" spans="1:44">
      <c r="A30" s="1">
        <f>список!A28</f>
        <v>27</v>
      </c>
      <c r="B30" s="65"/>
      <c r="C30" s="65"/>
      <c r="D30" s="66"/>
      <c r="E30" s="67" t="e">
        <f>#REF!</f>
        <v>#REF!</v>
      </c>
      <c r="F30" s="67" t="e">
        <f t="shared" si="0"/>
        <v>#REF!</v>
      </c>
      <c r="G30" s="67" t="e">
        <f>#REF!</f>
        <v>#REF!</v>
      </c>
      <c r="H30" s="67" t="e">
        <f t="shared" si="1"/>
        <v>#REF!</v>
      </c>
      <c r="I30" s="67" t="e">
        <f>#REF!</f>
        <v>#REF!</v>
      </c>
      <c r="J30" s="67" t="e">
        <f t="shared" si="2"/>
        <v>#REF!</v>
      </c>
      <c r="K30" s="65" t="e">
        <f>#REF!</f>
        <v>#REF!</v>
      </c>
      <c r="L30" s="65" t="e">
        <f t="shared" si="3"/>
        <v>#REF!</v>
      </c>
      <c r="M30" s="65" t="e">
        <f>#REF!</f>
        <v>#REF!</v>
      </c>
      <c r="N30" s="65" t="e">
        <f t="shared" si="4"/>
        <v>#REF!</v>
      </c>
      <c r="O30" s="65" t="e">
        <f>#REF!</f>
        <v>#REF!</v>
      </c>
      <c r="P30" s="65" t="e">
        <f t="shared" si="5"/>
        <v>#REF!</v>
      </c>
      <c r="Q30" s="65" t="e">
        <f>#REF!</f>
        <v>#REF!</v>
      </c>
      <c r="R30" s="65" t="e">
        <f t="shared" si="6"/>
        <v>#REF!</v>
      </c>
      <c r="S30" s="65" t="e">
        <f>#REF!</f>
        <v>#REF!</v>
      </c>
      <c r="T30" s="65" t="e">
        <f t="shared" si="7"/>
        <v>#REF!</v>
      </c>
      <c r="U30" s="65" t="e">
        <f>#REF!</f>
        <v>#REF!</v>
      </c>
      <c r="V30" s="65" t="e">
        <f t="shared" si="8"/>
        <v>#REF!</v>
      </c>
      <c r="W30" s="65" t="e">
        <f>#REF!</f>
        <v>#REF!</v>
      </c>
      <c r="X30" s="65" t="e">
        <f t="shared" si="9"/>
        <v>#REF!</v>
      </c>
      <c r="Y30" s="65" t="e">
        <f>#REF!</f>
        <v>#REF!</v>
      </c>
      <c r="Z30" s="65" t="e">
        <f t="shared" si="10"/>
        <v>#REF!</v>
      </c>
      <c r="AA30" s="65" t="e">
        <f>#REF!</f>
        <v>#REF!</v>
      </c>
      <c r="AB30" s="65" t="e">
        <f t="shared" si="11"/>
        <v>#REF!</v>
      </c>
      <c r="AC30" s="65" t="e">
        <f>#REF!</f>
        <v>#REF!</v>
      </c>
      <c r="AD30" s="65" t="e">
        <f t="shared" si="12"/>
        <v>#REF!</v>
      </c>
      <c r="AE30" s="65" t="e">
        <f>#REF!</f>
        <v>#REF!</v>
      </c>
      <c r="AF30" s="65" t="e">
        <f t="shared" si="13"/>
        <v>#REF!</v>
      </c>
      <c r="AG30" s="65" t="e">
        <f>#REF!</f>
        <v>#REF!</v>
      </c>
      <c r="AH30" s="65" t="e">
        <f t="shared" si="14"/>
        <v>#REF!</v>
      </c>
      <c r="AI30" s="65" t="e">
        <f>#REF!</f>
        <v>#REF!</v>
      </c>
      <c r="AJ30" s="65" t="e">
        <f t="shared" si="15"/>
        <v>#REF!</v>
      </c>
      <c r="AK30" s="65" t="e">
        <f>#REF!</f>
        <v>#REF!</v>
      </c>
      <c r="AL30" s="65" t="e">
        <f t="shared" si="16"/>
        <v>#REF!</v>
      </c>
      <c r="AM30" s="65" t="e">
        <f>#REF!</f>
        <v>#REF!</v>
      </c>
      <c r="AN30" s="65" t="e">
        <f t="shared" si="17"/>
        <v>#REF!</v>
      </c>
      <c r="AO30" s="65" t="e">
        <f>#REF!</f>
        <v>#REF!</v>
      </c>
      <c r="AP30" s="65" t="e">
        <f t="shared" si="18"/>
        <v>#REF!</v>
      </c>
      <c r="AQ30" s="1" t="e">
        <f t="shared" si="19"/>
        <v>#REF!</v>
      </c>
      <c r="AR30" s="3" t="e">
        <f t="shared" si="20"/>
        <v>#REF!</v>
      </c>
    </row>
    <row r="31" spans="1:44">
      <c r="A31" s="1">
        <f>список!A29</f>
        <v>28</v>
      </c>
      <c r="B31" s="65"/>
      <c r="C31" s="65"/>
      <c r="D31" s="66"/>
      <c r="E31" s="67" t="e">
        <f>#REF!</f>
        <v>#REF!</v>
      </c>
      <c r="F31" s="67" t="e">
        <f t="shared" si="0"/>
        <v>#REF!</v>
      </c>
      <c r="G31" s="67" t="e">
        <f>#REF!</f>
        <v>#REF!</v>
      </c>
      <c r="H31" s="67" t="e">
        <f t="shared" si="1"/>
        <v>#REF!</v>
      </c>
      <c r="I31" s="67" t="e">
        <f>#REF!</f>
        <v>#REF!</v>
      </c>
      <c r="J31" s="67" t="e">
        <f t="shared" si="2"/>
        <v>#REF!</v>
      </c>
      <c r="K31" s="65" t="e">
        <f>#REF!</f>
        <v>#REF!</v>
      </c>
      <c r="L31" s="65" t="e">
        <f t="shared" si="3"/>
        <v>#REF!</v>
      </c>
      <c r="M31" s="65" t="e">
        <f>#REF!</f>
        <v>#REF!</v>
      </c>
      <c r="N31" s="65" t="e">
        <f t="shared" si="4"/>
        <v>#REF!</v>
      </c>
      <c r="O31" s="65" t="e">
        <f>#REF!</f>
        <v>#REF!</v>
      </c>
      <c r="P31" s="65" t="e">
        <f t="shared" si="5"/>
        <v>#REF!</v>
      </c>
      <c r="Q31" s="65" t="e">
        <f>#REF!</f>
        <v>#REF!</v>
      </c>
      <c r="R31" s="65" t="e">
        <f t="shared" si="6"/>
        <v>#REF!</v>
      </c>
      <c r="S31" s="65" t="e">
        <f>#REF!</f>
        <v>#REF!</v>
      </c>
      <c r="T31" s="65" t="e">
        <f t="shared" si="7"/>
        <v>#REF!</v>
      </c>
      <c r="U31" s="65" t="e">
        <f>#REF!</f>
        <v>#REF!</v>
      </c>
      <c r="V31" s="65" t="e">
        <f t="shared" si="8"/>
        <v>#REF!</v>
      </c>
      <c r="W31" s="65" t="e">
        <f>#REF!</f>
        <v>#REF!</v>
      </c>
      <c r="X31" s="65" t="e">
        <f t="shared" si="9"/>
        <v>#REF!</v>
      </c>
      <c r="Y31" s="65" t="e">
        <f>#REF!</f>
        <v>#REF!</v>
      </c>
      <c r="Z31" s="65" t="e">
        <f t="shared" si="10"/>
        <v>#REF!</v>
      </c>
      <c r="AA31" s="65" t="e">
        <f>#REF!</f>
        <v>#REF!</v>
      </c>
      <c r="AB31" s="65" t="e">
        <f t="shared" si="11"/>
        <v>#REF!</v>
      </c>
      <c r="AC31" s="65" t="e">
        <f>#REF!</f>
        <v>#REF!</v>
      </c>
      <c r="AD31" s="65" t="e">
        <f t="shared" si="12"/>
        <v>#REF!</v>
      </c>
      <c r="AE31" s="65" t="e">
        <f>#REF!</f>
        <v>#REF!</v>
      </c>
      <c r="AF31" s="65" t="e">
        <f t="shared" si="13"/>
        <v>#REF!</v>
      </c>
      <c r="AG31" s="65" t="e">
        <f>#REF!</f>
        <v>#REF!</v>
      </c>
      <c r="AH31" s="65" t="e">
        <f t="shared" si="14"/>
        <v>#REF!</v>
      </c>
      <c r="AI31" s="65" t="e">
        <f>#REF!</f>
        <v>#REF!</v>
      </c>
      <c r="AJ31" s="65" t="e">
        <f t="shared" si="15"/>
        <v>#REF!</v>
      </c>
      <c r="AK31" s="65" t="e">
        <f>#REF!</f>
        <v>#REF!</v>
      </c>
      <c r="AL31" s="65" t="e">
        <f t="shared" si="16"/>
        <v>#REF!</v>
      </c>
      <c r="AM31" s="65" t="e">
        <f>#REF!</f>
        <v>#REF!</v>
      </c>
      <c r="AN31" s="65" t="e">
        <f t="shared" si="17"/>
        <v>#REF!</v>
      </c>
      <c r="AO31" s="65" t="e">
        <f>#REF!</f>
        <v>#REF!</v>
      </c>
      <c r="AP31" s="65" t="e">
        <f t="shared" si="18"/>
        <v>#REF!</v>
      </c>
      <c r="AQ31" s="1" t="e">
        <f t="shared" si="19"/>
        <v>#REF!</v>
      </c>
      <c r="AR31" s="3" t="e">
        <f t="shared" si="20"/>
        <v>#REF!</v>
      </c>
    </row>
    <row r="32" spans="1:44">
      <c r="A32" s="1">
        <f>список!A30</f>
        <v>29</v>
      </c>
      <c r="B32" s="65"/>
      <c r="C32" s="65"/>
      <c r="D32" s="66"/>
      <c r="E32" s="67" t="e">
        <f>#REF!</f>
        <v>#REF!</v>
      </c>
      <c r="F32" s="67" t="e">
        <f t="shared" si="0"/>
        <v>#REF!</v>
      </c>
      <c r="G32" s="67" t="e">
        <f>#REF!</f>
        <v>#REF!</v>
      </c>
      <c r="H32" s="67" t="e">
        <f t="shared" si="1"/>
        <v>#REF!</v>
      </c>
      <c r="I32" s="67" t="e">
        <f>#REF!</f>
        <v>#REF!</v>
      </c>
      <c r="J32" s="67" t="e">
        <f t="shared" si="2"/>
        <v>#REF!</v>
      </c>
      <c r="K32" s="65" t="e">
        <f>#REF!</f>
        <v>#REF!</v>
      </c>
      <c r="L32" s="65" t="e">
        <f t="shared" si="3"/>
        <v>#REF!</v>
      </c>
      <c r="M32" s="65" t="e">
        <f>#REF!</f>
        <v>#REF!</v>
      </c>
      <c r="N32" s="65" t="e">
        <f t="shared" si="4"/>
        <v>#REF!</v>
      </c>
      <c r="O32" s="65" t="e">
        <f>#REF!</f>
        <v>#REF!</v>
      </c>
      <c r="P32" s="65" t="e">
        <f t="shared" si="5"/>
        <v>#REF!</v>
      </c>
      <c r="Q32" s="65" t="e">
        <f>#REF!</f>
        <v>#REF!</v>
      </c>
      <c r="R32" s="65" t="e">
        <f t="shared" si="6"/>
        <v>#REF!</v>
      </c>
      <c r="S32" s="65" t="e">
        <f>#REF!</f>
        <v>#REF!</v>
      </c>
      <c r="T32" s="65" t="e">
        <f t="shared" si="7"/>
        <v>#REF!</v>
      </c>
      <c r="U32" s="65" t="e">
        <f>#REF!</f>
        <v>#REF!</v>
      </c>
      <c r="V32" s="65" t="e">
        <f t="shared" si="8"/>
        <v>#REF!</v>
      </c>
      <c r="W32" s="65" t="e">
        <f>#REF!</f>
        <v>#REF!</v>
      </c>
      <c r="X32" s="65" t="e">
        <f t="shared" si="9"/>
        <v>#REF!</v>
      </c>
      <c r="Y32" s="65" t="e">
        <f>#REF!</f>
        <v>#REF!</v>
      </c>
      <c r="Z32" s="65" t="e">
        <f t="shared" si="10"/>
        <v>#REF!</v>
      </c>
      <c r="AA32" s="65" t="e">
        <f>#REF!</f>
        <v>#REF!</v>
      </c>
      <c r="AB32" s="65" t="e">
        <f t="shared" si="11"/>
        <v>#REF!</v>
      </c>
      <c r="AC32" s="65" t="e">
        <f>#REF!</f>
        <v>#REF!</v>
      </c>
      <c r="AD32" s="65" t="e">
        <f t="shared" si="12"/>
        <v>#REF!</v>
      </c>
      <c r="AE32" s="65" t="e">
        <f>#REF!</f>
        <v>#REF!</v>
      </c>
      <c r="AF32" s="65" t="e">
        <f t="shared" si="13"/>
        <v>#REF!</v>
      </c>
      <c r="AG32" s="65" t="e">
        <f>#REF!</f>
        <v>#REF!</v>
      </c>
      <c r="AH32" s="65" t="e">
        <f t="shared" si="14"/>
        <v>#REF!</v>
      </c>
      <c r="AI32" s="65" t="e">
        <f>#REF!</f>
        <v>#REF!</v>
      </c>
      <c r="AJ32" s="65" t="e">
        <f t="shared" si="15"/>
        <v>#REF!</v>
      </c>
      <c r="AK32" s="65" t="e">
        <f>#REF!</f>
        <v>#REF!</v>
      </c>
      <c r="AL32" s="65" t="e">
        <f t="shared" si="16"/>
        <v>#REF!</v>
      </c>
      <c r="AM32" s="65" t="e">
        <f>#REF!</f>
        <v>#REF!</v>
      </c>
      <c r="AN32" s="65" t="e">
        <f t="shared" si="17"/>
        <v>#REF!</v>
      </c>
      <c r="AO32" s="65" t="e">
        <f>#REF!</f>
        <v>#REF!</v>
      </c>
      <c r="AP32" s="65" t="e">
        <f t="shared" si="18"/>
        <v>#REF!</v>
      </c>
      <c r="AQ32" s="1" t="e">
        <f t="shared" si="19"/>
        <v>#REF!</v>
      </c>
      <c r="AR32" s="3" t="e">
        <f t="shared" si="20"/>
        <v>#REF!</v>
      </c>
    </row>
    <row r="33" spans="1:44">
      <c r="A33" s="1">
        <f>список!A31</f>
        <v>0</v>
      </c>
      <c r="B33" s="65"/>
      <c r="C33" s="65"/>
      <c r="D33" s="66"/>
      <c r="E33" s="67" t="e">
        <f>#REF!</f>
        <v>#REF!</v>
      </c>
      <c r="F33" s="67" t="e">
        <f t="shared" si="0"/>
        <v>#REF!</v>
      </c>
      <c r="G33" s="67" t="e">
        <f>#REF!</f>
        <v>#REF!</v>
      </c>
      <c r="H33" s="67" t="e">
        <f t="shared" si="1"/>
        <v>#REF!</v>
      </c>
      <c r="I33" s="67" t="e">
        <f>#REF!</f>
        <v>#REF!</v>
      </c>
      <c r="J33" s="67" t="e">
        <f t="shared" si="2"/>
        <v>#REF!</v>
      </c>
      <c r="K33" s="65" t="e">
        <f>#REF!</f>
        <v>#REF!</v>
      </c>
      <c r="L33" s="65" t="e">
        <f t="shared" si="3"/>
        <v>#REF!</v>
      </c>
      <c r="M33" s="65" t="e">
        <f>#REF!</f>
        <v>#REF!</v>
      </c>
      <c r="N33" s="65" t="e">
        <f t="shared" si="4"/>
        <v>#REF!</v>
      </c>
      <c r="O33" s="65" t="e">
        <f>#REF!</f>
        <v>#REF!</v>
      </c>
      <c r="P33" s="65" t="e">
        <f t="shared" si="5"/>
        <v>#REF!</v>
      </c>
      <c r="Q33" s="65" t="e">
        <f>#REF!</f>
        <v>#REF!</v>
      </c>
      <c r="R33" s="65" t="e">
        <f t="shared" si="6"/>
        <v>#REF!</v>
      </c>
      <c r="S33" s="65" t="e">
        <f>#REF!</f>
        <v>#REF!</v>
      </c>
      <c r="T33" s="65" t="e">
        <f t="shared" si="7"/>
        <v>#REF!</v>
      </c>
      <c r="U33" s="65" t="e">
        <f>#REF!</f>
        <v>#REF!</v>
      </c>
      <c r="V33" s="65" t="e">
        <f t="shared" si="8"/>
        <v>#REF!</v>
      </c>
      <c r="W33" s="65" t="e">
        <f>#REF!</f>
        <v>#REF!</v>
      </c>
      <c r="X33" s="65" t="e">
        <f t="shared" si="9"/>
        <v>#REF!</v>
      </c>
      <c r="Y33" s="65" t="e">
        <f>#REF!</f>
        <v>#REF!</v>
      </c>
      <c r="Z33" s="65" t="e">
        <f t="shared" si="10"/>
        <v>#REF!</v>
      </c>
      <c r="AA33" s="65" t="e">
        <f>#REF!</f>
        <v>#REF!</v>
      </c>
      <c r="AB33" s="65" t="e">
        <f t="shared" si="11"/>
        <v>#REF!</v>
      </c>
      <c r="AC33" s="65" t="e">
        <f>#REF!</f>
        <v>#REF!</v>
      </c>
      <c r="AD33" s="65" t="e">
        <f t="shared" si="12"/>
        <v>#REF!</v>
      </c>
      <c r="AE33" s="65" t="e">
        <f>#REF!</f>
        <v>#REF!</v>
      </c>
      <c r="AF33" s="65" t="e">
        <f t="shared" si="13"/>
        <v>#REF!</v>
      </c>
      <c r="AG33" s="65" t="e">
        <f>#REF!</f>
        <v>#REF!</v>
      </c>
      <c r="AH33" s="65" t="e">
        <f t="shared" si="14"/>
        <v>#REF!</v>
      </c>
      <c r="AI33" s="65" t="e">
        <f>#REF!</f>
        <v>#REF!</v>
      </c>
      <c r="AJ33" s="65" t="e">
        <f t="shared" si="15"/>
        <v>#REF!</v>
      </c>
      <c r="AK33" s="65" t="e">
        <f>#REF!</f>
        <v>#REF!</v>
      </c>
      <c r="AL33" s="65" t="e">
        <f t="shared" si="16"/>
        <v>#REF!</v>
      </c>
      <c r="AM33" s="65" t="e">
        <f>#REF!</f>
        <v>#REF!</v>
      </c>
      <c r="AN33" s="65" t="e">
        <f t="shared" si="17"/>
        <v>#REF!</v>
      </c>
      <c r="AO33" s="65" t="e">
        <f>#REF!</f>
        <v>#REF!</v>
      </c>
      <c r="AP33" s="65" t="e">
        <f t="shared" si="18"/>
        <v>#REF!</v>
      </c>
      <c r="AQ33" s="1" t="e">
        <f t="shared" si="19"/>
        <v>#REF!</v>
      </c>
      <c r="AR33" s="3" t="e">
        <f t="shared" si="20"/>
        <v>#REF!</v>
      </c>
    </row>
    <row r="34" spans="1:44">
      <c r="A34" s="1">
        <f>список!A32</f>
        <v>0</v>
      </c>
      <c r="B34" s="65"/>
      <c r="C34" s="65"/>
      <c r="D34" s="66"/>
      <c r="E34" s="67" t="e">
        <f>#REF!</f>
        <v>#REF!</v>
      </c>
      <c r="F34" s="67" t="e">
        <f t="shared" si="0"/>
        <v>#REF!</v>
      </c>
      <c r="G34" s="67" t="e">
        <f>#REF!</f>
        <v>#REF!</v>
      </c>
      <c r="H34" s="67" t="e">
        <f t="shared" si="1"/>
        <v>#REF!</v>
      </c>
      <c r="I34" s="67" t="e">
        <f>#REF!</f>
        <v>#REF!</v>
      </c>
      <c r="J34" s="67" t="e">
        <f t="shared" si="2"/>
        <v>#REF!</v>
      </c>
      <c r="K34" s="65" t="e">
        <f>#REF!</f>
        <v>#REF!</v>
      </c>
      <c r="L34" s="65" t="e">
        <f t="shared" si="3"/>
        <v>#REF!</v>
      </c>
      <c r="M34" s="65" t="e">
        <f>#REF!</f>
        <v>#REF!</v>
      </c>
      <c r="N34" s="65" t="e">
        <f t="shared" si="4"/>
        <v>#REF!</v>
      </c>
      <c r="O34" s="65" t="e">
        <f>#REF!</f>
        <v>#REF!</v>
      </c>
      <c r="P34" s="65" t="e">
        <f t="shared" si="5"/>
        <v>#REF!</v>
      </c>
      <c r="Q34" s="65" t="e">
        <f>#REF!</f>
        <v>#REF!</v>
      </c>
      <c r="R34" s="65" t="e">
        <f t="shared" si="6"/>
        <v>#REF!</v>
      </c>
      <c r="S34" s="65" t="e">
        <f>#REF!</f>
        <v>#REF!</v>
      </c>
      <c r="T34" s="65" t="e">
        <f t="shared" si="7"/>
        <v>#REF!</v>
      </c>
      <c r="U34" s="65" t="e">
        <f>#REF!</f>
        <v>#REF!</v>
      </c>
      <c r="V34" s="65" t="e">
        <f t="shared" si="8"/>
        <v>#REF!</v>
      </c>
      <c r="W34" s="65" t="e">
        <f>#REF!</f>
        <v>#REF!</v>
      </c>
      <c r="X34" s="65" t="e">
        <f t="shared" si="9"/>
        <v>#REF!</v>
      </c>
      <c r="Y34" s="65" t="e">
        <f>#REF!</f>
        <v>#REF!</v>
      </c>
      <c r="Z34" s="65" t="e">
        <f t="shared" si="10"/>
        <v>#REF!</v>
      </c>
      <c r="AA34" s="65" t="e">
        <f>#REF!</f>
        <v>#REF!</v>
      </c>
      <c r="AB34" s="65" t="e">
        <f t="shared" si="11"/>
        <v>#REF!</v>
      </c>
      <c r="AC34" s="65" t="e">
        <f>#REF!</f>
        <v>#REF!</v>
      </c>
      <c r="AD34" s="65" t="e">
        <f t="shared" si="12"/>
        <v>#REF!</v>
      </c>
      <c r="AE34" s="65" t="e">
        <f>#REF!</f>
        <v>#REF!</v>
      </c>
      <c r="AF34" s="65" t="e">
        <f t="shared" si="13"/>
        <v>#REF!</v>
      </c>
      <c r="AG34" s="65" t="e">
        <f>#REF!</f>
        <v>#REF!</v>
      </c>
      <c r="AH34" s="65" t="e">
        <f t="shared" si="14"/>
        <v>#REF!</v>
      </c>
      <c r="AI34" s="65" t="e">
        <f>#REF!</f>
        <v>#REF!</v>
      </c>
      <c r="AJ34" s="65" t="e">
        <f t="shared" si="15"/>
        <v>#REF!</v>
      </c>
      <c r="AK34" s="65" t="e">
        <f>#REF!</f>
        <v>#REF!</v>
      </c>
      <c r="AL34" s="65" t="e">
        <f t="shared" si="16"/>
        <v>#REF!</v>
      </c>
      <c r="AM34" s="65" t="e">
        <f>#REF!</f>
        <v>#REF!</v>
      </c>
      <c r="AN34" s="65" t="e">
        <f t="shared" si="17"/>
        <v>#REF!</v>
      </c>
      <c r="AO34" s="65" t="e">
        <f>#REF!</f>
        <v>#REF!</v>
      </c>
      <c r="AP34" s="65"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19" t="e">
        <f>целеполагание!A1</f>
        <v>#REF!</v>
      </c>
      <c r="B1" s="320"/>
      <c r="C1" s="320"/>
      <c r="D1" s="320"/>
      <c r="E1" s="320"/>
      <c r="F1" s="320"/>
      <c r="G1" s="320"/>
      <c r="H1" s="320"/>
      <c r="I1" s="320"/>
      <c r="J1" s="320"/>
      <c r="K1" s="320" t="s">
        <v>11</v>
      </c>
      <c r="L1" s="320"/>
      <c r="M1" s="320"/>
      <c r="N1" s="320"/>
      <c r="O1" s="320"/>
      <c r="P1" s="320"/>
      <c r="Q1" s="320"/>
      <c r="R1" s="320"/>
      <c r="S1" s="320"/>
      <c r="T1" s="320"/>
      <c r="U1" s="320"/>
      <c r="V1" s="320"/>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16" t="str">
        <f>'[1]сырые баллы'!A2:A3</f>
        <v>№</v>
      </c>
      <c r="B2" s="316" t="str">
        <f>'[1]сырые баллы'!B2:B3</f>
        <v>Ф.И.</v>
      </c>
      <c r="C2" s="316" t="str">
        <f>'[1]сырые баллы'!C2:C3</f>
        <v>Класс</v>
      </c>
      <c r="D2" s="318" t="str">
        <f>'[1]сырые баллы'!D2:D2</f>
        <v>дата заполнения</v>
      </c>
      <c r="E2" s="317" t="s">
        <v>6</v>
      </c>
      <c r="F2" s="321"/>
      <c r="G2" s="321"/>
      <c r="H2" s="321"/>
      <c r="I2" s="321"/>
      <c r="J2" s="321"/>
      <c r="K2" s="321"/>
      <c r="L2" s="321"/>
      <c r="M2" s="321"/>
      <c r="N2" s="321"/>
      <c r="O2" s="321"/>
      <c r="P2" s="321"/>
      <c r="Q2" s="321"/>
      <c r="R2" s="321"/>
      <c r="S2" s="321"/>
      <c r="T2" s="321"/>
      <c r="U2" s="321"/>
      <c r="V2" s="321"/>
      <c r="W2" s="321"/>
      <c r="X2" s="322"/>
      <c r="Y2" s="317" t="s">
        <v>9</v>
      </c>
      <c r="Z2" s="321"/>
      <c r="AA2" s="321"/>
      <c r="AB2" s="321"/>
      <c r="AC2" s="321"/>
      <c r="AD2" s="321"/>
      <c r="AE2" s="321"/>
      <c r="AF2" s="321"/>
      <c r="AG2" s="321"/>
      <c r="AH2" s="321"/>
      <c r="AI2" s="321"/>
      <c r="AJ2" s="321"/>
      <c r="AK2" s="321"/>
      <c r="AL2" s="321"/>
      <c r="AM2" s="321"/>
      <c r="AN2" s="321"/>
      <c r="AO2" s="321"/>
      <c r="AP2" s="322"/>
    </row>
    <row r="3" spans="1:44" ht="23.25" customHeight="1">
      <c r="A3" s="316"/>
      <c r="B3" s="316"/>
      <c r="C3" s="316"/>
      <c r="D3" s="318"/>
      <c r="E3" s="323">
        <v>2</v>
      </c>
      <c r="F3" s="324"/>
      <c r="G3" s="323">
        <v>3</v>
      </c>
      <c r="H3" s="324"/>
      <c r="I3" s="323">
        <v>6</v>
      </c>
      <c r="J3" s="324"/>
      <c r="K3" s="325">
        <f>'[1]сырые баллы'!R3</f>
        <v>14</v>
      </c>
      <c r="L3" s="325"/>
      <c r="M3" s="325">
        <f>'[1]сырые баллы'!S3</f>
        <v>15</v>
      </c>
      <c r="N3" s="325"/>
      <c r="O3" s="325">
        <f>'[1]сырые баллы'!T3</f>
        <v>16</v>
      </c>
      <c r="P3" s="325"/>
      <c r="Q3" s="325">
        <f>'[1]сырые баллы'!U3</f>
        <v>17</v>
      </c>
      <c r="R3" s="325"/>
      <c r="S3" s="325">
        <f>'[1]сырые баллы'!V3</f>
        <v>18</v>
      </c>
      <c r="T3" s="325"/>
      <c r="U3" s="325">
        <f>'[1]сырые баллы'!W3</f>
        <v>19</v>
      </c>
      <c r="V3" s="325"/>
      <c r="W3" s="325">
        <f>'[1]сырые баллы'!X3</f>
        <v>20</v>
      </c>
      <c r="X3" s="325"/>
      <c r="Y3" s="327">
        <v>2</v>
      </c>
      <c r="Z3" s="328"/>
      <c r="AA3" s="327">
        <v>3</v>
      </c>
      <c r="AB3" s="328"/>
      <c r="AC3" s="326">
        <f>'[1]сырые баллы'!BC3</f>
        <v>14</v>
      </c>
      <c r="AD3" s="326"/>
      <c r="AE3" s="326">
        <f>'[1]сырые баллы'!BD3</f>
        <v>15</v>
      </c>
      <c r="AF3" s="326"/>
      <c r="AG3" s="326">
        <f>'[1]сырые баллы'!BE3</f>
        <v>16</v>
      </c>
      <c r="AH3" s="326"/>
      <c r="AI3" s="326">
        <f>'[1]сырые баллы'!BF3</f>
        <v>17</v>
      </c>
      <c r="AJ3" s="326"/>
      <c r="AK3" s="326">
        <f>'[1]сырые баллы'!BG3</f>
        <v>18</v>
      </c>
      <c r="AL3" s="326"/>
      <c r="AM3" s="326">
        <f>'[1]сырые баллы'!BH3</f>
        <v>19</v>
      </c>
      <c r="AN3" s="326"/>
      <c r="AO3" s="326">
        <f>'[1]сырые баллы'!BI3</f>
        <v>20</v>
      </c>
      <c r="AP3" s="326"/>
    </row>
    <row r="4" spans="1:44">
      <c r="A4" s="1">
        <f>список!A2</f>
        <v>1</v>
      </c>
      <c r="B4" s="1" t="str">
        <f>IF(список!B2="","",список!B2)</f>
        <v/>
      </c>
      <c r="C4" s="1">
        <f>список!C2</f>
        <v>0</v>
      </c>
      <c r="D4" s="13" t="str">
        <f>список!D$2</f>
        <v>II мл. группа 9</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II мл. группа 9</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II мл. группа 9</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II мл. группа 9</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II мл. группа 9</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II мл. группа 9</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II мл. группа 9</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II мл. группа 9</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II мл. группа 9</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II мл. группа 9</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II мл. группа 9</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II мл. группа 9</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II мл. группа 9</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II мл. группа 9</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II мл. группа 9</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II мл. группа 9</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II мл. группа 9</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II мл. группа 9</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II мл. группа 9</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II мл. группа 9</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II мл. группа 9</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II мл. группа 9</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II мл. группа 9</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II мл. группа 9</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II мл. группа 9</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II мл. группа 9</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II мл. группа 9</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II мл. группа 9</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t="str">
        <f>IF(список!C8="","",список!C8)</f>
        <v/>
      </c>
      <c r="C32" s="1">
        <f>список!C30</f>
        <v>0</v>
      </c>
      <c r="D32" s="13" t="str">
        <f>список!D$2</f>
        <v>II мл. группа 9</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0</v>
      </c>
      <c r="B33" s="1" t="str">
        <f>IF(список!B31="","",список!B31)</f>
        <v/>
      </c>
      <c r="C33" s="1">
        <f>список!C31</f>
        <v>0</v>
      </c>
      <c r="D33" s="13" t="str">
        <f>список!D$2</f>
        <v>II мл. группа 9</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0</v>
      </c>
      <c r="B34" s="1" t="str">
        <f>IF(список!B32="","",список!B32)</f>
        <v/>
      </c>
      <c r="C34" s="1">
        <f>список!C32</f>
        <v>0</v>
      </c>
      <c r="D34" s="13" t="str">
        <f>список!D$2</f>
        <v>II мл. группа 9</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19" t="e">
        <f>#REF!</f>
        <v>#REF!</v>
      </c>
      <c r="B1" s="320"/>
      <c r="C1" s="320"/>
      <c r="D1" s="320"/>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314"/>
      <c r="AM1" s="314"/>
      <c r="AN1" s="314"/>
      <c r="AO1" s="314"/>
      <c r="AP1" s="314"/>
      <c r="AQ1" s="320"/>
      <c r="AR1" s="334"/>
    </row>
    <row r="2" spans="1:44">
      <c r="A2" s="316" t="str">
        <f>список!A1</f>
        <v>№</v>
      </c>
      <c r="B2" s="316" t="str">
        <f>список!B1</f>
        <v>Фамилия, имя воспитанника</v>
      </c>
      <c r="C2" s="316" t="str">
        <f>список!C1</f>
        <v>дата</v>
      </c>
      <c r="D2" s="340" t="str">
        <f>список!D1</f>
        <v xml:space="preserve">группа </v>
      </c>
      <c r="E2" s="335" t="s">
        <v>6</v>
      </c>
      <c r="F2" s="336"/>
      <c r="G2" s="336"/>
      <c r="H2" s="336"/>
      <c r="I2" s="336"/>
      <c r="J2" s="336"/>
      <c r="K2" s="336"/>
      <c r="L2" s="336"/>
      <c r="M2" s="336"/>
      <c r="N2" s="336"/>
      <c r="O2" s="336"/>
      <c r="P2" s="336"/>
      <c r="Q2" s="336"/>
      <c r="R2" s="336"/>
      <c r="S2" s="336"/>
      <c r="T2" s="336"/>
      <c r="U2" s="336"/>
      <c r="V2" s="336"/>
      <c r="W2" s="336"/>
      <c r="X2" s="336"/>
      <c r="Y2" s="336"/>
      <c r="Z2" s="337"/>
      <c r="AA2" s="330" t="s">
        <v>7</v>
      </c>
      <c r="AB2" s="331"/>
      <c r="AC2" s="331"/>
      <c r="AD2" s="331"/>
      <c r="AE2" s="331"/>
      <c r="AF2" s="331"/>
      <c r="AG2" s="331"/>
      <c r="AH2" s="331"/>
      <c r="AI2" s="331"/>
      <c r="AJ2" s="331"/>
      <c r="AK2" s="331"/>
      <c r="AL2" s="331"/>
      <c r="AM2" s="331"/>
      <c r="AN2" s="331"/>
      <c r="AO2" s="331"/>
      <c r="AP2" s="332"/>
      <c r="AQ2" s="5"/>
      <c r="AR2" s="1"/>
    </row>
    <row r="3" spans="1:44" ht="15.75" thickBot="1">
      <c r="A3" s="316"/>
      <c r="B3" s="316"/>
      <c r="C3" s="316"/>
      <c r="D3" s="340"/>
      <c r="E3" s="329">
        <v>6</v>
      </c>
      <c r="F3" s="324"/>
      <c r="G3" s="323">
        <v>14</v>
      </c>
      <c r="H3" s="324"/>
      <c r="I3" s="323">
        <v>18</v>
      </c>
      <c r="J3" s="324"/>
      <c r="K3" s="325">
        <f>'[1]сырые баллы'!Y3</f>
        <v>21</v>
      </c>
      <c r="L3" s="325"/>
      <c r="M3" s="325">
        <f>'[1]сырые баллы'!Z3</f>
        <v>22</v>
      </c>
      <c r="N3" s="325"/>
      <c r="O3" s="325">
        <f>'[1]сырые баллы'!AA3</f>
        <v>23</v>
      </c>
      <c r="P3" s="325"/>
      <c r="Q3" s="325">
        <f>'[1]сырые баллы'!AB3</f>
        <v>24</v>
      </c>
      <c r="R3" s="325"/>
      <c r="S3" s="325">
        <f>'[1]сырые баллы'!AC3</f>
        <v>25</v>
      </c>
      <c r="T3" s="325"/>
      <c r="U3" s="325">
        <f>'[1]сырые баллы'!AD3</f>
        <v>26</v>
      </c>
      <c r="V3" s="325"/>
      <c r="W3" s="325">
        <f>'[1]сырые баллы'!AE3</f>
        <v>27</v>
      </c>
      <c r="X3" s="325"/>
      <c r="Y3" s="325">
        <f>'[1]сырые баллы'!AF3</f>
        <v>28</v>
      </c>
      <c r="Z3" s="339"/>
      <c r="AA3" s="333">
        <f>'[1]сырые баллы'!BJ3</f>
        <v>21</v>
      </c>
      <c r="AB3" s="326"/>
      <c r="AC3" s="326">
        <f>'[1]сырые баллы'!BK3</f>
        <v>22</v>
      </c>
      <c r="AD3" s="326"/>
      <c r="AE3" s="326">
        <f>'[1]сырые баллы'!BL3</f>
        <v>23</v>
      </c>
      <c r="AF3" s="326"/>
      <c r="AG3" s="326">
        <f>'[1]сырые баллы'!BM3</f>
        <v>24</v>
      </c>
      <c r="AH3" s="326"/>
      <c r="AI3" s="326">
        <f>'[1]сырые баллы'!BN3</f>
        <v>25</v>
      </c>
      <c r="AJ3" s="326"/>
      <c r="AK3" s="326">
        <f>'[1]сырые баллы'!BO3</f>
        <v>26</v>
      </c>
      <c r="AL3" s="326"/>
      <c r="AM3" s="326">
        <f>'[1]сырые баллы'!BP3</f>
        <v>27</v>
      </c>
      <c r="AN3" s="326"/>
      <c r="AO3" s="326">
        <f>'[1]сырые баллы'!BQ3</f>
        <v>28</v>
      </c>
      <c r="AP3" s="338"/>
      <c r="AQ3" s="63"/>
      <c r="AR3" s="9"/>
    </row>
    <row r="4" spans="1:44">
      <c r="A4" s="1">
        <f>список!A2</f>
        <v>1</v>
      </c>
      <c r="B4" s="1" t="str">
        <f>IF(список!B2="","",список!B2)</f>
        <v/>
      </c>
      <c r="C4" s="1" t="str">
        <f>IF(список!C2="","",список!C2)</f>
        <v/>
      </c>
      <c r="D4" s="13" t="str">
        <f>IF(список!D2="","",список!D2)</f>
        <v>II мл. группа 9</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8" t="e">
        <f>SUM(L4:AP4)</f>
        <v>#REF!</v>
      </c>
      <c r="AR4" s="64"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t="str">
        <f>IF(список!C3="","",список!C3)</f>
        <v/>
      </c>
      <c r="D5" s="13" t="str">
        <f>IF(список!D3="","",список!D3)</f>
        <v>II мл. группа 10</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9" t="e">
        <f t="shared" ref="AQ5:AQ34" si="19">SUM(L5:AP5)</f>
        <v>#REF!</v>
      </c>
      <c r="AR5" s="60"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t="str">
        <f>IF(список!C4="","",список!C4)</f>
        <v/>
      </c>
      <c r="D6" s="13" t="str">
        <f>IF(список!D4="","",список!D4)</f>
        <v>II мл. группа 11</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9" t="e">
        <f t="shared" si="19"/>
        <v>#REF!</v>
      </c>
      <c r="AR6" s="60" t="e">
        <f t="shared" si="20"/>
        <v>#REF!</v>
      </c>
    </row>
    <row r="7" spans="1:44">
      <c r="A7" s="1">
        <f>список!A5</f>
        <v>4</v>
      </c>
      <c r="B7" s="1" t="str">
        <f>IF(список!B5="","",список!B5)</f>
        <v/>
      </c>
      <c r="C7" s="1" t="str">
        <f>IF(список!C5="","",список!C5)</f>
        <v/>
      </c>
      <c r="D7" s="13" t="str">
        <f>IF(список!D5="","",список!D5)</f>
        <v>II мл. группа 12</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9" t="e">
        <f t="shared" si="19"/>
        <v>#REF!</v>
      </c>
      <c r="AR7" s="60" t="e">
        <f t="shared" si="20"/>
        <v>#REF!</v>
      </c>
    </row>
    <row r="8" spans="1:44">
      <c r="A8" s="1">
        <f>список!A6</f>
        <v>5</v>
      </c>
      <c r="B8" s="1" t="str">
        <f>IF(список!B6="","",список!B6)</f>
        <v/>
      </c>
      <c r="C8" s="1" t="str">
        <f>IF(список!C6="","",список!C6)</f>
        <v/>
      </c>
      <c r="D8" s="13" t="str">
        <f>IF(список!D6="","",список!D6)</f>
        <v>II мл. группа 13</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9" t="e">
        <f t="shared" si="19"/>
        <v>#REF!</v>
      </c>
      <c r="AR8" s="60" t="e">
        <f t="shared" si="20"/>
        <v>#REF!</v>
      </c>
    </row>
    <row r="9" spans="1:44">
      <c r="A9" s="1">
        <f>список!A7</f>
        <v>6</v>
      </c>
      <c r="B9" s="1" t="str">
        <f>IF(список!B7="","",список!B7)</f>
        <v/>
      </c>
      <c r="C9" s="1" t="str">
        <f>IF(список!C7="","",список!C7)</f>
        <v/>
      </c>
      <c r="D9" s="13" t="str">
        <f>IF(список!D7="","",список!D7)</f>
        <v>II мл. группа 14</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9" t="e">
        <f t="shared" si="19"/>
        <v>#REF!</v>
      </c>
      <c r="AR9" s="60" t="e">
        <f t="shared" si="20"/>
        <v>#REF!</v>
      </c>
    </row>
    <row r="10" spans="1:44">
      <c r="A10" s="1">
        <f>список!A8</f>
        <v>7</v>
      </c>
      <c r="B10" s="1" t="str">
        <f>IF(список!B8="","",список!B8)</f>
        <v/>
      </c>
      <c r="C10" s="1" t="e">
        <f>IF(список!#REF!="","",список!#REF!)</f>
        <v>#REF!</v>
      </c>
      <c r="D10" s="13" t="str">
        <f>IF(список!D8="","",список!D8)</f>
        <v>II мл. группа 15</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9" t="e">
        <f t="shared" si="19"/>
        <v>#REF!</v>
      </c>
      <c r="AR10" s="60" t="e">
        <f t="shared" si="20"/>
        <v>#REF!</v>
      </c>
    </row>
    <row r="11" spans="1:44">
      <c r="A11" s="1">
        <f>список!A9</f>
        <v>8</v>
      </c>
      <c r="B11" s="1" t="str">
        <f>IF(список!B9="","",список!B9)</f>
        <v/>
      </c>
      <c r="C11" s="1" t="str">
        <f>IF(список!C9="","",список!C9)</f>
        <v/>
      </c>
      <c r="D11" s="13" t="str">
        <f>IF(список!D9="","",список!D9)</f>
        <v>II мл. группа 16</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9" t="e">
        <f t="shared" si="19"/>
        <v>#REF!</v>
      </c>
      <c r="AR11" s="60" t="e">
        <f t="shared" si="20"/>
        <v>#REF!</v>
      </c>
    </row>
    <row r="12" spans="1:44">
      <c r="A12" s="1">
        <f>список!A10</f>
        <v>9</v>
      </c>
      <c r="B12" s="1" t="str">
        <f>IF(список!B10="","",список!B10)</f>
        <v/>
      </c>
      <c r="C12" s="1" t="str">
        <f>IF(список!C10="","",список!C10)</f>
        <v/>
      </c>
      <c r="D12" s="13" t="str">
        <f>IF(список!D10="","",список!D10)</f>
        <v>II мл. группа 17</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9" t="e">
        <f t="shared" si="19"/>
        <v>#REF!</v>
      </c>
      <c r="AR12" s="60" t="e">
        <f t="shared" si="20"/>
        <v>#REF!</v>
      </c>
    </row>
    <row r="13" spans="1:44">
      <c r="A13" s="1">
        <f>список!A11</f>
        <v>10</v>
      </c>
      <c r="B13" s="1" t="str">
        <f>IF(список!B11="","",список!B11)</f>
        <v/>
      </c>
      <c r="C13" s="1" t="str">
        <f>IF(список!C11="","",список!C11)</f>
        <v/>
      </c>
      <c r="D13" s="13" t="str">
        <f>IF(список!D11="","",список!D11)</f>
        <v>II мл. группа 18</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9" t="e">
        <f t="shared" si="19"/>
        <v>#REF!</v>
      </c>
      <c r="AR13" s="60" t="e">
        <f t="shared" si="20"/>
        <v>#REF!</v>
      </c>
    </row>
    <row r="14" spans="1:44">
      <c r="A14" s="1">
        <f>список!A12</f>
        <v>11</v>
      </c>
      <c r="B14" s="1" t="str">
        <f>IF(список!B12="","",список!B12)</f>
        <v/>
      </c>
      <c r="C14" s="1" t="str">
        <f>IF(список!C12="","",список!C12)</f>
        <v/>
      </c>
      <c r="D14" s="13" t="str">
        <f>IF(список!D12="","",список!D12)</f>
        <v>II мл. группа 19</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9" t="e">
        <f t="shared" si="19"/>
        <v>#REF!</v>
      </c>
      <c r="AR14" s="60" t="e">
        <f t="shared" si="20"/>
        <v>#REF!</v>
      </c>
    </row>
    <row r="15" spans="1:44">
      <c r="A15" s="1">
        <f>список!A13</f>
        <v>12</v>
      </c>
      <c r="B15" s="1" t="str">
        <f>IF(список!B13="","",список!B13)</f>
        <v/>
      </c>
      <c r="C15" s="1" t="str">
        <f>IF(список!C13="","",список!C13)</f>
        <v/>
      </c>
      <c r="D15" s="13" t="str">
        <f>IF(список!D13="","",список!D13)</f>
        <v>II мл. группа 20</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9" t="e">
        <f t="shared" si="19"/>
        <v>#REF!</v>
      </c>
      <c r="AR15" s="60" t="e">
        <f t="shared" si="20"/>
        <v>#REF!</v>
      </c>
    </row>
    <row r="16" spans="1:44">
      <c r="A16" s="1">
        <f>список!A14</f>
        <v>13</v>
      </c>
      <c r="B16" s="1" t="str">
        <f>IF(список!B14="","",список!B14)</f>
        <v/>
      </c>
      <c r="C16" s="1" t="str">
        <f>IF(список!C14="","",список!C14)</f>
        <v/>
      </c>
      <c r="D16" s="13" t="str">
        <f>IF(список!D14="","",список!D14)</f>
        <v>II мл. группа 21</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9" t="e">
        <f t="shared" si="19"/>
        <v>#REF!</v>
      </c>
      <c r="AR16" s="60" t="e">
        <f t="shared" si="20"/>
        <v>#REF!</v>
      </c>
    </row>
    <row r="17" spans="1:44">
      <c r="A17" s="1">
        <f>список!A15</f>
        <v>14</v>
      </c>
      <c r="B17" s="1" t="str">
        <f>IF(список!B15="","",список!B15)</f>
        <v/>
      </c>
      <c r="C17" s="1" t="str">
        <f>IF(список!C15="","",список!C15)</f>
        <v/>
      </c>
      <c r="D17" s="13" t="str">
        <f>IF(список!D15="","",список!D15)</f>
        <v>II мл. группа 22</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9" t="e">
        <f t="shared" si="19"/>
        <v>#REF!</v>
      </c>
      <c r="AR17" s="60" t="e">
        <f t="shared" si="20"/>
        <v>#REF!</v>
      </c>
    </row>
    <row r="18" spans="1:44">
      <c r="A18" s="1">
        <f>список!A16</f>
        <v>15</v>
      </c>
      <c r="B18" s="1" t="str">
        <f>IF(список!B16="","",список!B16)</f>
        <v/>
      </c>
      <c r="C18" s="1" t="str">
        <f>IF(список!C16="","",список!C16)</f>
        <v/>
      </c>
      <c r="D18" s="13" t="str">
        <f>IF(список!D16="","",список!D16)</f>
        <v>II мл. группа 23</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9" t="e">
        <f t="shared" si="19"/>
        <v>#REF!</v>
      </c>
      <c r="AR18" s="60" t="e">
        <f t="shared" si="20"/>
        <v>#REF!</v>
      </c>
    </row>
    <row r="19" spans="1:44">
      <c r="A19" s="1">
        <f>список!A17</f>
        <v>16</v>
      </c>
      <c r="B19" s="1" t="str">
        <f>IF(список!B17="","",список!B17)</f>
        <v/>
      </c>
      <c r="C19" s="1" t="str">
        <f>IF(список!C17="","",список!C17)</f>
        <v/>
      </c>
      <c r="D19" s="13" t="str">
        <f>IF(список!D17="","",список!D17)</f>
        <v>II мл. группа 24</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9" t="e">
        <f t="shared" si="19"/>
        <v>#REF!</v>
      </c>
      <c r="AR19" s="60" t="e">
        <f t="shared" si="20"/>
        <v>#REF!</v>
      </c>
    </row>
    <row r="20" spans="1:44">
      <c r="A20" s="1">
        <f>список!A18</f>
        <v>17</v>
      </c>
      <c r="B20" s="1" t="str">
        <f>IF(список!B18="","",список!B18)</f>
        <v/>
      </c>
      <c r="C20" s="1" t="str">
        <f>IF(список!C18="","",список!C18)</f>
        <v/>
      </c>
      <c r="D20" s="13" t="str">
        <f>IF(список!D18="","",список!D18)</f>
        <v>II мл. группа 25</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9" t="e">
        <f t="shared" si="19"/>
        <v>#REF!</v>
      </c>
      <c r="AR20" s="60" t="e">
        <f t="shared" si="20"/>
        <v>#REF!</v>
      </c>
    </row>
    <row r="21" spans="1:44">
      <c r="A21" s="1">
        <f>список!A19</f>
        <v>18</v>
      </c>
      <c r="B21" s="1" t="str">
        <f>IF(список!B19="","",список!B19)</f>
        <v/>
      </c>
      <c r="C21" s="1" t="str">
        <f>IF(список!C19="","",список!C19)</f>
        <v/>
      </c>
      <c r="D21" s="13" t="str">
        <f>IF(список!D19="","",список!D19)</f>
        <v>II мл. группа 26</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9" t="e">
        <f t="shared" si="19"/>
        <v>#REF!</v>
      </c>
      <c r="AR21" s="60" t="e">
        <f t="shared" si="20"/>
        <v>#REF!</v>
      </c>
    </row>
    <row r="22" spans="1:44">
      <c r="A22" s="1">
        <f>список!A20</f>
        <v>19</v>
      </c>
      <c r="B22" s="1" t="str">
        <f>IF(список!B20="","",список!B20)</f>
        <v/>
      </c>
      <c r="C22" s="1" t="str">
        <f>IF(список!C20="","",список!C20)</f>
        <v/>
      </c>
      <c r="D22" s="13" t="str">
        <f>IF(список!D20="","",список!D20)</f>
        <v>II мл. группа 27</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9" t="e">
        <f t="shared" si="19"/>
        <v>#REF!</v>
      </c>
      <c r="AR22" s="60" t="e">
        <f t="shared" si="20"/>
        <v>#REF!</v>
      </c>
    </row>
    <row r="23" spans="1:44">
      <c r="A23" s="1">
        <f>список!A21</f>
        <v>20</v>
      </c>
      <c r="B23" s="1" t="str">
        <f>IF(список!B21="","",список!B21)</f>
        <v/>
      </c>
      <c r="C23" s="1" t="str">
        <f>IF(список!C21="","",список!C21)</f>
        <v/>
      </c>
      <c r="D23" s="13" t="str">
        <f>IF(список!D21="","",список!D21)</f>
        <v>II мл. группа 28</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9" t="e">
        <f t="shared" si="19"/>
        <v>#REF!</v>
      </c>
      <c r="AR23" s="60" t="e">
        <f t="shared" si="20"/>
        <v>#REF!</v>
      </c>
    </row>
    <row r="24" spans="1:44">
      <c r="A24" s="1">
        <f>список!A22</f>
        <v>21</v>
      </c>
      <c r="B24" s="1" t="str">
        <f>IF(список!B22="","",список!B22)</f>
        <v/>
      </c>
      <c r="C24" s="1" t="str">
        <f>IF(список!C22="","",список!C22)</f>
        <v/>
      </c>
      <c r="D24" s="13" t="str">
        <f>IF(список!D22="","",список!D22)</f>
        <v>II мл. группа 29</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9" t="e">
        <f t="shared" si="19"/>
        <v>#REF!</v>
      </c>
      <c r="AR24" s="60" t="e">
        <f t="shared" si="20"/>
        <v>#REF!</v>
      </c>
    </row>
    <row r="25" spans="1:44">
      <c r="A25" s="1">
        <f>список!A23</f>
        <v>22</v>
      </c>
      <c r="B25" s="1" t="str">
        <f>IF(список!B23="","",список!B23)</f>
        <v/>
      </c>
      <c r="C25" s="1" t="str">
        <f>IF(список!C23="","",список!C23)</f>
        <v/>
      </c>
      <c r="D25" s="13" t="str">
        <f>IF(список!D23="","",список!D23)</f>
        <v>II мл. группа 30</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9" t="e">
        <f t="shared" si="19"/>
        <v>#REF!</v>
      </c>
      <c r="AR25" s="60" t="e">
        <f t="shared" si="20"/>
        <v>#REF!</v>
      </c>
    </row>
    <row r="26" spans="1:44">
      <c r="A26" s="1">
        <f>список!A24</f>
        <v>23</v>
      </c>
      <c r="B26" s="1" t="str">
        <f>IF(список!B24="","",список!B24)</f>
        <v/>
      </c>
      <c r="C26" s="1" t="str">
        <f>IF(список!C24="","",список!C24)</f>
        <v/>
      </c>
      <c r="D26" s="13" t="str">
        <f>IF(список!D24="","",список!D24)</f>
        <v>II мл. группа 31</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9" t="e">
        <f t="shared" si="19"/>
        <v>#REF!</v>
      </c>
      <c r="AR26" s="60" t="e">
        <f t="shared" si="20"/>
        <v>#REF!</v>
      </c>
    </row>
    <row r="27" spans="1:44">
      <c r="A27" s="1">
        <f>список!A25</f>
        <v>24</v>
      </c>
      <c r="B27" s="1" t="str">
        <f>IF(список!B25="","",список!B25)</f>
        <v/>
      </c>
      <c r="C27" s="1" t="str">
        <f>IF(список!C25="","",список!C25)</f>
        <v/>
      </c>
      <c r="D27" s="13" t="str">
        <f>IF(список!D25="","",список!D25)</f>
        <v>II мл. группа 32</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9" t="e">
        <f t="shared" si="19"/>
        <v>#REF!</v>
      </c>
      <c r="AR27" s="60" t="e">
        <f t="shared" si="20"/>
        <v>#REF!</v>
      </c>
    </row>
    <row r="28" spans="1:44">
      <c r="A28" s="1">
        <f>список!A26</f>
        <v>25</v>
      </c>
      <c r="B28" s="1" t="str">
        <f>IF(список!B26="","",список!B26)</f>
        <v/>
      </c>
      <c r="C28" s="1" t="str">
        <f>IF(список!C26="","",список!C26)</f>
        <v/>
      </c>
      <c r="D28" s="13" t="str">
        <f>IF(список!D26="","",список!D26)</f>
        <v>II мл. группа 33</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9" t="e">
        <f t="shared" si="19"/>
        <v>#REF!</v>
      </c>
      <c r="AR28" s="60" t="e">
        <f t="shared" si="20"/>
        <v>#REF!</v>
      </c>
    </row>
    <row r="29" spans="1:44">
      <c r="A29" s="1">
        <f>список!A27</f>
        <v>26</v>
      </c>
      <c r="B29" s="1" t="str">
        <f>IF(список!B27="","",список!B27)</f>
        <v/>
      </c>
      <c r="C29" s="1" t="str">
        <f>IF(список!C27="","",список!C27)</f>
        <v/>
      </c>
      <c r="D29" s="13" t="str">
        <f>IF(список!D27="","",список!D27)</f>
        <v>II мл. группа 34</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9" t="e">
        <f t="shared" si="19"/>
        <v>#REF!</v>
      </c>
      <c r="AR29" s="60" t="e">
        <f t="shared" si="20"/>
        <v>#REF!</v>
      </c>
    </row>
    <row r="30" spans="1:44">
      <c r="A30" s="1">
        <f>список!A28</f>
        <v>27</v>
      </c>
      <c r="B30" s="1" t="str">
        <f>IF(список!B28="","",список!B28)</f>
        <v/>
      </c>
      <c r="C30" s="1" t="str">
        <f>IF(список!C28="","",список!C28)</f>
        <v/>
      </c>
      <c r="D30" s="13" t="str">
        <f>IF(список!D28="","",список!D28)</f>
        <v>II мл. группа 35</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9" t="e">
        <f t="shared" si="19"/>
        <v>#REF!</v>
      </c>
      <c r="AR30" s="60" t="e">
        <f t="shared" si="20"/>
        <v>#REF!</v>
      </c>
    </row>
    <row r="31" spans="1:44">
      <c r="A31" s="1">
        <f>список!A29</f>
        <v>28</v>
      </c>
      <c r="B31" s="1" t="str">
        <f>IF(список!B29="","",список!B29)</f>
        <v/>
      </c>
      <c r="C31" s="1" t="str">
        <f>IF(список!C29="","",список!C29)</f>
        <v/>
      </c>
      <c r="D31" s="13" t="str">
        <f>IF(список!D29="","",список!D29)</f>
        <v>II мл. группа 36</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9" t="e">
        <f t="shared" si="19"/>
        <v>#REF!</v>
      </c>
      <c r="AR31" s="60" t="e">
        <f t="shared" si="20"/>
        <v>#REF!</v>
      </c>
    </row>
    <row r="32" spans="1:44" ht="15.75" thickBot="1">
      <c r="A32" s="1">
        <f>список!A30</f>
        <v>29</v>
      </c>
      <c r="B32" s="1" t="str">
        <f>IF(список!C8="","",список!C8)</f>
        <v/>
      </c>
      <c r="C32" s="1" t="str">
        <f>IF(список!C30="","",список!C30)</f>
        <v/>
      </c>
      <c r="D32" s="13" t="str">
        <f>IF(список!D30="","",список!D30)</f>
        <v>II мл. группа 37</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1" t="e">
        <f t="shared" si="19"/>
        <v>#REF!</v>
      </c>
      <c r="AR32" s="62" t="e">
        <f t="shared" si="20"/>
        <v>#REF!</v>
      </c>
    </row>
    <row r="33" spans="1:44">
      <c r="A33" s="1">
        <f>список!A31</f>
        <v>0</v>
      </c>
      <c r="B33" s="1" t="str">
        <f>IF(список!B31="","",список!B31)</f>
        <v/>
      </c>
      <c r="C33" s="1" t="str">
        <f>IF(список!C31="","",список!C31)</f>
        <v/>
      </c>
      <c r="D33" s="13" t="str">
        <f>IF(список!D31="","",список!D31)</f>
        <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7" t="e">
        <f t="shared" si="19"/>
        <v>#REF!</v>
      </c>
      <c r="AR33" s="6" t="e">
        <f t="shared" si="20"/>
        <v>#REF!</v>
      </c>
    </row>
    <row r="34" spans="1:44">
      <c r="A34" s="1">
        <f>'[1]сырые баллы'!A34:A35</f>
        <v>31</v>
      </c>
      <c r="B34" s="1" t="str">
        <f>IF(список!B32="","",список!B32)</f>
        <v/>
      </c>
      <c r="C34" s="1" t="str">
        <f>IF(список!C32="","",список!C32)</f>
        <v/>
      </c>
      <c r="D34" s="13" t="str">
        <f>IF(список!D32="","",список!D32)</f>
        <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19" t="e">
        <f>#REF!</f>
        <v>#REF!</v>
      </c>
      <c r="B1" s="320"/>
      <c r="C1" s="320"/>
      <c r="D1" s="320"/>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314"/>
      <c r="AM1" s="314"/>
      <c r="AN1" s="314"/>
      <c r="AO1" s="314"/>
      <c r="AP1" s="314"/>
      <c r="AQ1" s="320"/>
      <c r="AR1" s="334"/>
    </row>
    <row r="2" spans="1:44">
      <c r="A2" s="316" t="str">
        <f>список!A1</f>
        <v>№</v>
      </c>
      <c r="B2" s="316" t="str">
        <f>список!B1</f>
        <v>Фамилия, имя воспитанника</v>
      </c>
      <c r="C2" s="316" t="str">
        <f>список!C1</f>
        <v>дата</v>
      </c>
      <c r="D2" s="340" t="str">
        <f>список!D1</f>
        <v xml:space="preserve">группа </v>
      </c>
      <c r="E2" s="335" t="s">
        <v>6</v>
      </c>
      <c r="F2" s="336"/>
      <c r="G2" s="336"/>
      <c r="H2" s="336"/>
      <c r="I2" s="336"/>
      <c r="J2" s="336"/>
      <c r="K2" s="336"/>
      <c r="L2" s="336"/>
      <c r="M2" s="336"/>
      <c r="N2" s="336"/>
      <c r="O2" s="336"/>
      <c r="P2" s="336"/>
      <c r="Q2" s="336"/>
      <c r="R2" s="336"/>
      <c r="S2" s="336"/>
      <c r="T2" s="336"/>
      <c r="U2" s="336"/>
      <c r="V2" s="336"/>
      <c r="W2" s="336"/>
      <c r="X2" s="336"/>
      <c r="Y2" s="336"/>
      <c r="Z2" s="337"/>
      <c r="AA2" s="330" t="s">
        <v>7</v>
      </c>
      <c r="AB2" s="331"/>
      <c r="AC2" s="331"/>
      <c r="AD2" s="331"/>
      <c r="AE2" s="331"/>
      <c r="AF2" s="331"/>
      <c r="AG2" s="331"/>
      <c r="AH2" s="331"/>
      <c r="AI2" s="331"/>
      <c r="AJ2" s="331"/>
      <c r="AK2" s="331"/>
      <c r="AL2" s="331"/>
      <c r="AM2" s="331"/>
      <c r="AN2" s="331"/>
      <c r="AO2" s="331"/>
      <c r="AP2" s="332"/>
      <c r="AQ2" s="5"/>
      <c r="AR2" s="1"/>
    </row>
    <row r="3" spans="1:44">
      <c r="A3" s="316"/>
      <c r="B3" s="316"/>
      <c r="C3" s="316"/>
      <c r="D3" s="340"/>
      <c r="E3" s="329">
        <v>6</v>
      </c>
      <c r="F3" s="324"/>
      <c r="G3" s="323">
        <v>14</v>
      </c>
      <c r="H3" s="324"/>
      <c r="I3" s="323">
        <v>18</v>
      </c>
      <c r="J3" s="324"/>
      <c r="K3" s="325">
        <f>'[1]сырые баллы'!Y3</f>
        <v>21</v>
      </c>
      <c r="L3" s="325"/>
      <c r="M3" s="325">
        <f>'[1]сырые баллы'!Z3</f>
        <v>22</v>
      </c>
      <c r="N3" s="325"/>
      <c r="O3" s="325">
        <f>'[1]сырые баллы'!AA3</f>
        <v>23</v>
      </c>
      <c r="P3" s="325"/>
      <c r="Q3" s="325">
        <f>'[1]сырые баллы'!AB3</f>
        <v>24</v>
      </c>
      <c r="R3" s="325"/>
      <c r="S3" s="325">
        <f>'[1]сырые баллы'!AC3</f>
        <v>25</v>
      </c>
      <c r="T3" s="325"/>
      <c r="U3" s="325">
        <f>'[1]сырые баллы'!AD3</f>
        <v>26</v>
      </c>
      <c r="V3" s="325"/>
      <c r="W3" s="325">
        <f>'[1]сырые баллы'!AE3</f>
        <v>27</v>
      </c>
      <c r="X3" s="325"/>
      <c r="Y3" s="325">
        <f>'[1]сырые баллы'!AF3</f>
        <v>28</v>
      </c>
      <c r="Z3" s="339"/>
      <c r="AA3" s="333">
        <f>'[1]сырые баллы'!BJ3</f>
        <v>21</v>
      </c>
      <c r="AB3" s="326"/>
      <c r="AC3" s="326">
        <f>'[1]сырые баллы'!BK3</f>
        <v>22</v>
      </c>
      <c r="AD3" s="326"/>
      <c r="AE3" s="326">
        <f>'[1]сырые баллы'!BL3</f>
        <v>23</v>
      </c>
      <c r="AF3" s="326"/>
      <c r="AG3" s="326">
        <f>'[1]сырые баллы'!BM3</f>
        <v>24</v>
      </c>
      <c r="AH3" s="326"/>
      <c r="AI3" s="326">
        <f>'[1]сырые баллы'!BN3</f>
        <v>25</v>
      </c>
      <c r="AJ3" s="326"/>
      <c r="AK3" s="326">
        <f>'[1]сырые баллы'!BO3</f>
        <v>26</v>
      </c>
      <c r="AL3" s="326"/>
      <c r="AM3" s="326">
        <f>'[1]сырые баллы'!BP3</f>
        <v>27</v>
      </c>
      <c r="AN3" s="326"/>
      <c r="AO3" s="326">
        <f>'[1]сырые баллы'!BQ3</f>
        <v>28</v>
      </c>
      <c r="AP3" s="338"/>
      <c r="AQ3" s="5"/>
      <c r="AR3" s="1"/>
    </row>
    <row r="4" spans="1:44">
      <c r="A4" s="1">
        <f>список!A2</f>
        <v>1</v>
      </c>
      <c r="B4" s="1" t="str">
        <f>IF(список!B2="","",список!B2)</f>
        <v/>
      </c>
      <c r="C4" s="1" t="str">
        <f>IF(список!C2="","",список!C2)</f>
        <v/>
      </c>
      <c r="D4" s="13" t="str">
        <f>IF(список!D2="","",список!D2)</f>
        <v>II мл. группа 9</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t="str">
        <f>IF(список!C3="","",список!C3)</f>
        <v/>
      </c>
      <c r="D5" s="13" t="str">
        <f>IF(список!D3="","",список!D3)</f>
        <v>II мл. группа 10</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t="str">
        <f>IF(список!C4="","",список!C4)</f>
        <v/>
      </c>
      <c r="D6" s="13" t="str">
        <f>IF(список!D4="","",список!D4)</f>
        <v>II мл. группа 11</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t="str">
        <f>IF(список!C5="","",список!C5)</f>
        <v/>
      </c>
      <c r="D7" s="13" t="str">
        <f>IF(список!D5="","",список!D5)</f>
        <v>II мл. группа 12</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t="str">
        <f>IF(список!C6="","",список!C6)</f>
        <v/>
      </c>
      <c r="D8" s="13" t="str">
        <f>IF(список!D6="","",список!D6)</f>
        <v>II мл. группа 13</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t="str">
        <f>IF(список!C7="","",список!C7)</f>
        <v/>
      </c>
      <c r="D9" s="13" t="str">
        <f>IF(список!D7="","",список!D7)</f>
        <v>II мл. группа 14</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II мл. группа 15</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t="str">
        <f>IF(список!C9="","",список!C9)</f>
        <v/>
      </c>
      <c r="D11" s="13" t="str">
        <f>IF(список!D9="","",список!D9)</f>
        <v>II мл. группа 16</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t="str">
        <f>IF(список!C10="","",список!C10)</f>
        <v/>
      </c>
      <c r="D12" s="13" t="str">
        <f>IF(список!D10="","",список!D10)</f>
        <v>II мл. группа 17</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t="str">
        <f>IF(список!C11="","",список!C11)</f>
        <v/>
      </c>
      <c r="D13" s="13" t="str">
        <f>IF(список!D11="","",список!D11)</f>
        <v>II мл. группа 18</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t="str">
        <f>IF(список!C12="","",список!C12)</f>
        <v/>
      </c>
      <c r="D14" s="13" t="str">
        <f>IF(список!D12="","",список!D12)</f>
        <v>II мл. группа 19</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t="str">
        <f>IF(список!C13="","",список!C13)</f>
        <v/>
      </c>
      <c r="D15" s="13" t="str">
        <f>IF(список!D13="","",список!D13)</f>
        <v>II мл. группа 20</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t="str">
        <f>IF(список!C14="","",список!C14)</f>
        <v/>
      </c>
      <c r="D16" s="13" t="str">
        <f>IF(список!D14="","",список!D14)</f>
        <v>II мл. группа 21</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t="str">
        <f>IF(список!C15="","",список!C15)</f>
        <v/>
      </c>
      <c r="D17" s="13" t="str">
        <f>IF(список!D15="","",список!D15)</f>
        <v>II мл. группа 22</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t="str">
        <f>IF(список!C16="","",список!C16)</f>
        <v/>
      </c>
      <c r="D18" s="13" t="str">
        <f>IF(список!D16="","",список!D16)</f>
        <v>II мл. группа 23</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t="str">
        <f>IF(список!C17="","",список!C17)</f>
        <v/>
      </c>
      <c r="D19" s="13" t="str">
        <f>IF(список!D17="","",список!D17)</f>
        <v>II мл. группа 24</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t="str">
        <f>IF(список!C18="","",список!C18)</f>
        <v/>
      </c>
      <c r="D20" s="13" t="str">
        <f>IF(список!D18="","",список!D18)</f>
        <v>II мл. группа 25</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t="str">
        <f>IF(список!C19="","",список!C19)</f>
        <v/>
      </c>
      <c r="D21" s="13" t="str">
        <f>IF(список!D19="","",список!D19)</f>
        <v>II мл. группа 26</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t="str">
        <f>IF(список!C20="","",список!C20)</f>
        <v/>
      </c>
      <c r="D22" s="13" t="str">
        <f>IF(список!D20="","",список!D20)</f>
        <v>II мл. группа 27</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t="str">
        <f>IF(список!C21="","",список!C21)</f>
        <v/>
      </c>
      <c r="D23" s="13" t="str">
        <f>IF(список!D21="","",список!D21)</f>
        <v>II мл. группа 28</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t="str">
        <f>IF(список!C22="","",список!C22)</f>
        <v/>
      </c>
      <c r="D24" s="13" t="str">
        <f>IF(список!D22="","",список!D22)</f>
        <v>II мл. группа 29</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t="str">
        <f>IF(список!C23="","",список!C23)</f>
        <v/>
      </c>
      <c r="D25" s="13" t="str">
        <f>IF(список!D23="","",список!D23)</f>
        <v>II мл. группа 30</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t="str">
        <f>IF(список!C24="","",список!C24)</f>
        <v/>
      </c>
      <c r="D26" s="13" t="str">
        <f>IF(список!D24="","",список!D24)</f>
        <v>II мл. группа 31</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t="str">
        <f>IF(список!C25="","",список!C25)</f>
        <v/>
      </c>
      <c r="D27" s="13" t="str">
        <f>IF(список!D25="","",список!D25)</f>
        <v>II мл. группа 32</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t="str">
        <f>IF(список!C26="","",список!C26)</f>
        <v/>
      </c>
      <c r="D28" s="13" t="str">
        <f>IF(список!D26="","",список!D26)</f>
        <v>II мл. группа 33</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t="str">
        <f>IF(список!C27="","",список!C27)</f>
        <v/>
      </c>
      <c r="D29" s="13" t="str">
        <f>IF(список!D27="","",список!D27)</f>
        <v>II мл. группа 34</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t="str">
        <f>IF(список!C28="","",список!C28)</f>
        <v/>
      </c>
      <c r="D30" s="13" t="str">
        <f>IF(список!D28="","",список!D28)</f>
        <v>II мл. группа 35</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t="str">
        <f>IF(список!C29="","",список!C29)</f>
        <v/>
      </c>
      <c r="D31" s="13" t="str">
        <f>IF(список!D29="","",список!D29)</f>
        <v>II мл. группа 36</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t="str">
        <f>IF(список!C8="","",список!C8)</f>
        <v/>
      </c>
      <c r="C32" s="1" t="str">
        <f>IF(список!C30="","",список!C30)</f>
        <v/>
      </c>
      <c r="D32" s="13" t="str">
        <f>IF(список!D30="","",список!D30)</f>
        <v>II мл. группа 37</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0</v>
      </c>
      <c r="B33" s="1" t="str">
        <f>IF(список!B31="","",список!B31)</f>
        <v/>
      </c>
      <c r="C33" s="1" t="str">
        <f>IF(список!C31="","",список!C31)</f>
        <v/>
      </c>
      <c r="D33" s="13" t="str">
        <f>IF(список!D31="","",список!D31)</f>
        <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t="str">
        <f>IF(список!C32="","",список!C32)</f>
        <v/>
      </c>
      <c r="D34" s="13" t="str">
        <f>IF(список!D32="","",список!D32)</f>
        <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Альбина</cp:lastModifiedBy>
  <cp:lastPrinted>2016-11-17T17:23:38Z</cp:lastPrinted>
  <dcterms:created xsi:type="dcterms:W3CDTF">2011-08-30T11:41:57Z</dcterms:created>
  <dcterms:modified xsi:type="dcterms:W3CDTF">2022-11-28T06:54:54Z</dcterms:modified>
</cp:coreProperties>
</file>